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  <Override PartName="/xl/charts/style10.xml" ContentType="application/vnd.ms-office.chartstyle+xml"/>
  <Override PartName="/xl/charts/colors10.xml" ContentType="application/vnd.ms-office.chartcolorstyle+xml"/>
  <Override PartName="/xl/charts/style11.xml" ContentType="application/vnd.ms-office.chartstyle+xml"/>
  <Override PartName="/xl/charts/colors11.xml" ContentType="application/vnd.ms-office.chartcolorstyle+xml"/>
  <Override PartName="/xl/charts/style12.xml" ContentType="application/vnd.ms-office.chartstyle+xml"/>
  <Override PartName="/xl/charts/colors12.xml" ContentType="application/vnd.ms-office.chartcolorstyle+xml"/>
  <Override PartName="/xl/charts/style13.xml" ContentType="application/vnd.ms-office.chartstyle+xml"/>
  <Override PartName="/xl/charts/colors13.xml" ContentType="application/vnd.ms-office.chartcolorstyle+xml"/>
  <Override PartName="/xl/charts/style14.xml" ContentType="application/vnd.ms-office.chartstyle+xml"/>
  <Override PartName="/xl/charts/colors14.xml" ContentType="application/vnd.ms-office.chartcolorstyle+xml"/>
  <Override PartName="/xl/charts/style15.xml" ContentType="application/vnd.ms-office.chartstyle+xml"/>
  <Override PartName="/xl/charts/colors15.xml" ContentType="application/vnd.ms-office.chartcolorstyle+xml"/>
  <Override PartName="/xl/charts/style16.xml" ContentType="application/vnd.ms-office.chartstyle+xml"/>
  <Override PartName="/xl/charts/colors16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0" windowWidth="25600" windowHeight="16060" activeTab="4"/>
  </bookViews>
  <sheets>
    <sheet name="Respuestas de formulario 1" sheetId="1" r:id="rId1"/>
    <sheet name="Hoja1" sheetId="2" state="hidden" r:id="rId2"/>
    <sheet name="Hoja2" sheetId="3" state="hidden" r:id="rId3"/>
    <sheet name="Hoja4" sheetId="5" state="hidden" r:id="rId4"/>
    <sheet name="ALFA DE CRONBACH" sheetId="4" r:id="rId5"/>
  </sheets>
  <definedNames>
    <definedName name="_xlnm._FilterDatabase" localSheetId="0" hidden="1">'Respuestas de formulario 1'!$A$1:$U$639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H156" i="4"/>
  <c r="T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H157" i="4"/>
  <c r="H159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U148" i="4"/>
  <c r="C2" i="4"/>
  <c r="D2" i="4"/>
  <c r="E2" i="4"/>
  <c r="S2" i="4"/>
  <c r="C3" i="4"/>
  <c r="D3" i="4"/>
  <c r="E3" i="4"/>
  <c r="S3" i="4"/>
  <c r="C4" i="4"/>
  <c r="D4" i="4"/>
  <c r="E4" i="4"/>
  <c r="S4" i="4"/>
  <c r="C5" i="4"/>
  <c r="D5" i="4"/>
  <c r="E5" i="4"/>
  <c r="S5" i="4"/>
  <c r="C6" i="4"/>
  <c r="D6" i="4"/>
  <c r="E6" i="4"/>
  <c r="S6" i="4"/>
  <c r="C7" i="4"/>
  <c r="D7" i="4"/>
  <c r="E7" i="4"/>
  <c r="S7" i="4"/>
  <c r="C8" i="4"/>
  <c r="D8" i="4"/>
  <c r="E8" i="4"/>
  <c r="S8" i="4"/>
  <c r="C9" i="4"/>
  <c r="D9" i="4"/>
  <c r="E9" i="4"/>
  <c r="S9" i="4"/>
  <c r="C10" i="4"/>
  <c r="D10" i="4"/>
  <c r="E10" i="4"/>
  <c r="S10" i="4"/>
  <c r="C11" i="4"/>
  <c r="D11" i="4"/>
  <c r="E11" i="4"/>
  <c r="S11" i="4"/>
  <c r="C12" i="4"/>
  <c r="D12" i="4"/>
  <c r="E12" i="4"/>
  <c r="S12" i="4"/>
  <c r="C13" i="4"/>
  <c r="D13" i="4"/>
  <c r="E13" i="4"/>
  <c r="S13" i="4"/>
  <c r="C14" i="4"/>
  <c r="D14" i="4"/>
  <c r="E14" i="4"/>
  <c r="S14" i="4"/>
  <c r="C15" i="4"/>
  <c r="D15" i="4"/>
  <c r="E15" i="4"/>
  <c r="S15" i="4"/>
  <c r="C16" i="4"/>
  <c r="D16" i="4"/>
  <c r="E16" i="4"/>
  <c r="S16" i="4"/>
  <c r="C17" i="4"/>
  <c r="D17" i="4"/>
  <c r="E17" i="4"/>
  <c r="S17" i="4"/>
  <c r="C18" i="4"/>
  <c r="D18" i="4"/>
  <c r="E18" i="4"/>
  <c r="S18" i="4"/>
  <c r="C19" i="4"/>
  <c r="D19" i="4"/>
  <c r="E19" i="4"/>
  <c r="S19" i="4"/>
  <c r="C20" i="4"/>
  <c r="D20" i="4"/>
  <c r="E20" i="4"/>
  <c r="S20" i="4"/>
  <c r="C21" i="4"/>
  <c r="D21" i="4"/>
  <c r="E21" i="4"/>
  <c r="S21" i="4"/>
  <c r="C22" i="4"/>
  <c r="D22" i="4"/>
  <c r="E22" i="4"/>
  <c r="S22" i="4"/>
  <c r="C23" i="4"/>
  <c r="D23" i="4"/>
  <c r="E23" i="4"/>
  <c r="S23" i="4"/>
  <c r="C24" i="4"/>
  <c r="D24" i="4"/>
  <c r="E24" i="4"/>
  <c r="S24" i="4"/>
  <c r="C25" i="4"/>
  <c r="D25" i="4"/>
  <c r="E25" i="4"/>
  <c r="S25" i="4"/>
  <c r="C26" i="4"/>
  <c r="D26" i="4"/>
  <c r="E26" i="4"/>
  <c r="S26" i="4"/>
  <c r="C27" i="4"/>
  <c r="D27" i="4"/>
  <c r="E27" i="4"/>
  <c r="S27" i="4"/>
  <c r="C28" i="4"/>
  <c r="D28" i="4"/>
  <c r="E28" i="4"/>
  <c r="S28" i="4"/>
  <c r="C29" i="4"/>
  <c r="D29" i="4"/>
  <c r="E29" i="4"/>
  <c r="S29" i="4"/>
  <c r="C30" i="4"/>
  <c r="D30" i="4"/>
  <c r="E30" i="4"/>
  <c r="S30" i="4"/>
  <c r="C31" i="4"/>
  <c r="D31" i="4"/>
  <c r="E31" i="4"/>
  <c r="S31" i="4"/>
  <c r="C32" i="4"/>
  <c r="D32" i="4"/>
  <c r="E32" i="4"/>
  <c r="S32" i="4"/>
  <c r="C33" i="4"/>
  <c r="D33" i="4"/>
  <c r="E33" i="4"/>
  <c r="S33" i="4"/>
  <c r="C34" i="4"/>
  <c r="D34" i="4"/>
  <c r="E34" i="4"/>
  <c r="S34" i="4"/>
  <c r="C35" i="4"/>
  <c r="D35" i="4"/>
  <c r="E35" i="4"/>
  <c r="S35" i="4"/>
  <c r="C36" i="4"/>
  <c r="D36" i="4"/>
  <c r="E36" i="4"/>
  <c r="S36" i="4"/>
  <c r="C37" i="4"/>
  <c r="D37" i="4"/>
  <c r="E37" i="4"/>
  <c r="S37" i="4"/>
  <c r="C38" i="4"/>
  <c r="D38" i="4"/>
  <c r="E38" i="4"/>
  <c r="S38" i="4"/>
  <c r="C39" i="4"/>
  <c r="D39" i="4"/>
  <c r="E39" i="4"/>
  <c r="S39" i="4"/>
  <c r="C40" i="4"/>
  <c r="D40" i="4"/>
  <c r="E40" i="4"/>
  <c r="S40" i="4"/>
  <c r="C41" i="4"/>
  <c r="D41" i="4"/>
  <c r="E41" i="4"/>
  <c r="S41" i="4"/>
  <c r="C42" i="4"/>
  <c r="D42" i="4"/>
  <c r="E42" i="4"/>
  <c r="S42" i="4"/>
  <c r="C43" i="4"/>
  <c r="D43" i="4"/>
  <c r="E43" i="4"/>
  <c r="S43" i="4"/>
  <c r="C44" i="4"/>
  <c r="D44" i="4"/>
  <c r="E44" i="4"/>
  <c r="S44" i="4"/>
  <c r="C45" i="4"/>
  <c r="D45" i="4"/>
  <c r="E45" i="4"/>
  <c r="S45" i="4"/>
  <c r="C46" i="4"/>
  <c r="D46" i="4"/>
  <c r="E46" i="4"/>
  <c r="S46" i="4"/>
  <c r="C47" i="4"/>
  <c r="D47" i="4"/>
  <c r="E47" i="4"/>
  <c r="S47" i="4"/>
  <c r="C48" i="4"/>
  <c r="D48" i="4"/>
  <c r="E48" i="4"/>
  <c r="S48" i="4"/>
  <c r="C49" i="4"/>
  <c r="D49" i="4"/>
  <c r="E49" i="4"/>
  <c r="S49" i="4"/>
  <c r="C50" i="4"/>
  <c r="D50" i="4"/>
  <c r="E50" i="4"/>
  <c r="S50" i="4"/>
  <c r="C51" i="4"/>
  <c r="D51" i="4"/>
  <c r="E51" i="4"/>
  <c r="S51" i="4"/>
  <c r="C52" i="4"/>
  <c r="D52" i="4"/>
  <c r="E52" i="4"/>
  <c r="S52" i="4"/>
  <c r="C53" i="4"/>
  <c r="D53" i="4"/>
  <c r="E53" i="4"/>
  <c r="S53" i="4"/>
  <c r="C54" i="4"/>
  <c r="D54" i="4"/>
  <c r="E54" i="4"/>
  <c r="S54" i="4"/>
  <c r="C55" i="4"/>
  <c r="D55" i="4"/>
  <c r="E55" i="4"/>
  <c r="S55" i="4"/>
  <c r="C56" i="4"/>
  <c r="D56" i="4"/>
  <c r="E56" i="4"/>
  <c r="S56" i="4"/>
  <c r="C57" i="4"/>
  <c r="D57" i="4"/>
  <c r="E57" i="4"/>
  <c r="S57" i="4"/>
  <c r="C58" i="4"/>
  <c r="D58" i="4"/>
  <c r="E58" i="4"/>
  <c r="S58" i="4"/>
  <c r="C59" i="4"/>
  <c r="D59" i="4"/>
  <c r="E59" i="4"/>
  <c r="S59" i="4"/>
  <c r="C60" i="4"/>
  <c r="D60" i="4"/>
  <c r="E60" i="4"/>
  <c r="S60" i="4"/>
  <c r="C61" i="4"/>
  <c r="D61" i="4"/>
  <c r="E61" i="4"/>
  <c r="S61" i="4"/>
  <c r="C62" i="4"/>
  <c r="D62" i="4"/>
  <c r="E62" i="4"/>
  <c r="S62" i="4"/>
  <c r="C63" i="4"/>
  <c r="D63" i="4"/>
  <c r="E63" i="4"/>
  <c r="S63" i="4"/>
  <c r="C64" i="4"/>
  <c r="D64" i="4"/>
  <c r="E64" i="4"/>
  <c r="S64" i="4"/>
  <c r="C65" i="4"/>
  <c r="D65" i="4"/>
  <c r="E65" i="4"/>
  <c r="S65" i="4"/>
  <c r="C66" i="4"/>
  <c r="D66" i="4"/>
  <c r="E66" i="4"/>
  <c r="S66" i="4"/>
  <c r="C67" i="4"/>
  <c r="D67" i="4"/>
  <c r="E67" i="4"/>
  <c r="S67" i="4"/>
  <c r="C68" i="4"/>
  <c r="D68" i="4"/>
  <c r="E68" i="4"/>
  <c r="S68" i="4"/>
  <c r="C69" i="4"/>
  <c r="D69" i="4"/>
  <c r="E69" i="4"/>
  <c r="S69" i="4"/>
  <c r="C70" i="4"/>
  <c r="D70" i="4"/>
  <c r="E70" i="4"/>
  <c r="S70" i="4"/>
  <c r="C71" i="4"/>
  <c r="D71" i="4"/>
  <c r="E71" i="4"/>
  <c r="S71" i="4"/>
  <c r="C72" i="4"/>
  <c r="D72" i="4"/>
  <c r="E72" i="4"/>
  <c r="S72" i="4"/>
  <c r="C73" i="4"/>
  <c r="D73" i="4"/>
  <c r="E73" i="4"/>
  <c r="S73" i="4"/>
  <c r="C74" i="4"/>
  <c r="D74" i="4"/>
  <c r="E74" i="4"/>
  <c r="S74" i="4"/>
  <c r="C75" i="4"/>
  <c r="D75" i="4"/>
  <c r="E75" i="4"/>
  <c r="S75" i="4"/>
  <c r="C76" i="4"/>
  <c r="D76" i="4"/>
  <c r="E76" i="4"/>
  <c r="S76" i="4"/>
  <c r="C77" i="4"/>
  <c r="D77" i="4"/>
  <c r="E77" i="4"/>
  <c r="S77" i="4"/>
  <c r="C78" i="4"/>
  <c r="D78" i="4"/>
  <c r="E78" i="4"/>
  <c r="S78" i="4"/>
  <c r="C79" i="4"/>
  <c r="D79" i="4"/>
  <c r="E79" i="4"/>
  <c r="S79" i="4"/>
  <c r="C80" i="4"/>
  <c r="D80" i="4"/>
  <c r="E80" i="4"/>
  <c r="S80" i="4"/>
  <c r="C81" i="4"/>
  <c r="D81" i="4"/>
  <c r="E81" i="4"/>
  <c r="S81" i="4"/>
  <c r="C82" i="4"/>
  <c r="D82" i="4"/>
  <c r="E82" i="4"/>
  <c r="S82" i="4"/>
  <c r="C83" i="4"/>
  <c r="D83" i="4"/>
  <c r="E83" i="4"/>
  <c r="S83" i="4"/>
  <c r="C84" i="4"/>
  <c r="D84" i="4"/>
  <c r="E84" i="4"/>
  <c r="S84" i="4"/>
  <c r="C85" i="4"/>
  <c r="D85" i="4"/>
  <c r="E85" i="4"/>
  <c r="S85" i="4"/>
  <c r="C86" i="4"/>
  <c r="D86" i="4"/>
  <c r="E86" i="4"/>
  <c r="S86" i="4"/>
  <c r="C87" i="4"/>
  <c r="D87" i="4"/>
  <c r="E87" i="4"/>
  <c r="S87" i="4"/>
  <c r="C88" i="4"/>
  <c r="D88" i="4"/>
  <c r="E88" i="4"/>
  <c r="S88" i="4"/>
  <c r="C89" i="4"/>
  <c r="D89" i="4"/>
  <c r="E89" i="4"/>
  <c r="S89" i="4"/>
  <c r="C90" i="4"/>
  <c r="D90" i="4"/>
  <c r="E90" i="4"/>
  <c r="S90" i="4"/>
  <c r="C91" i="4"/>
  <c r="D91" i="4"/>
  <c r="E91" i="4"/>
  <c r="S91" i="4"/>
  <c r="C92" i="4"/>
  <c r="D92" i="4"/>
  <c r="E92" i="4"/>
  <c r="S92" i="4"/>
  <c r="C93" i="4"/>
  <c r="D93" i="4"/>
  <c r="E93" i="4"/>
  <c r="S93" i="4"/>
  <c r="C94" i="4"/>
  <c r="D94" i="4"/>
  <c r="E94" i="4"/>
  <c r="S94" i="4"/>
  <c r="C95" i="4"/>
  <c r="D95" i="4"/>
  <c r="E95" i="4"/>
  <c r="S95" i="4"/>
  <c r="C96" i="4"/>
  <c r="D96" i="4"/>
  <c r="E96" i="4"/>
  <c r="S96" i="4"/>
  <c r="C97" i="4"/>
  <c r="D97" i="4"/>
  <c r="E97" i="4"/>
  <c r="S97" i="4"/>
  <c r="C98" i="4"/>
  <c r="D98" i="4"/>
  <c r="E98" i="4"/>
  <c r="S98" i="4"/>
  <c r="C99" i="4"/>
  <c r="D99" i="4"/>
  <c r="E99" i="4"/>
  <c r="S99" i="4"/>
  <c r="C100" i="4"/>
  <c r="D100" i="4"/>
  <c r="E100" i="4"/>
  <c r="S100" i="4"/>
  <c r="C101" i="4"/>
  <c r="D101" i="4"/>
  <c r="E101" i="4"/>
  <c r="S101" i="4"/>
  <c r="C102" i="4"/>
  <c r="D102" i="4"/>
  <c r="E102" i="4"/>
  <c r="S102" i="4"/>
  <c r="C103" i="4"/>
  <c r="D103" i="4"/>
  <c r="E103" i="4"/>
  <c r="S103" i="4"/>
  <c r="C104" i="4"/>
  <c r="D104" i="4"/>
  <c r="E104" i="4"/>
  <c r="S104" i="4"/>
  <c r="C105" i="4"/>
  <c r="D105" i="4"/>
  <c r="E105" i="4"/>
  <c r="S105" i="4"/>
  <c r="C106" i="4"/>
  <c r="D106" i="4"/>
  <c r="E106" i="4"/>
  <c r="S106" i="4"/>
  <c r="C107" i="4"/>
  <c r="D107" i="4"/>
  <c r="E107" i="4"/>
  <c r="S107" i="4"/>
  <c r="C108" i="4"/>
  <c r="D108" i="4"/>
  <c r="E108" i="4"/>
  <c r="S108" i="4"/>
  <c r="C109" i="4"/>
  <c r="D109" i="4"/>
  <c r="E109" i="4"/>
  <c r="S109" i="4"/>
  <c r="C110" i="4"/>
  <c r="D110" i="4"/>
  <c r="E110" i="4"/>
  <c r="S110" i="4"/>
  <c r="C111" i="4"/>
  <c r="D111" i="4"/>
  <c r="E111" i="4"/>
  <c r="S111" i="4"/>
  <c r="C112" i="4"/>
  <c r="D112" i="4"/>
  <c r="E112" i="4"/>
  <c r="S112" i="4"/>
  <c r="C113" i="4"/>
  <c r="D113" i="4"/>
  <c r="E113" i="4"/>
  <c r="S113" i="4"/>
  <c r="C114" i="4"/>
  <c r="D114" i="4"/>
  <c r="E114" i="4"/>
  <c r="S114" i="4"/>
  <c r="C115" i="4"/>
  <c r="D115" i="4"/>
  <c r="E115" i="4"/>
  <c r="S115" i="4"/>
  <c r="C116" i="4"/>
  <c r="D116" i="4"/>
  <c r="E116" i="4"/>
  <c r="S116" i="4"/>
  <c r="C117" i="4"/>
  <c r="D117" i="4"/>
  <c r="E117" i="4"/>
  <c r="S117" i="4"/>
  <c r="C118" i="4"/>
  <c r="D118" i="4"/>
  <c r="E118" i="4"/>
  <c r="S118" i="4"/>
  <c r="C119" i="4"/>
  <c r="D119" i="4"/>
  <c r="E119" i="4"/>
  <c r="S119" i="4"/>
  <c r="C120" i="4"/>
  <c r="D120" i="4"/>
  <c r="E120" i="4"/>
  <c r="S120" i="4"/>
  <c r="C121" i="4"/>
  <c r="D121" i="4"/>
  <c r="E121" i="4"/>
  <c r="S121" i="4"/>
  <c r="C122" i="4"/>
  <c r="D122" i="4"/>
  <c r="E122" i="4"/>
  <c r="S122" i="4"/>
  <c r="C123" i="4"/>
  <c r="D123" i="4"/>
  <c r="E123" i="4"/>
  <c r="S123" i="4"/>
  <c r="C124" i="4"/>
  <c r="D124" i="4"/>
  <c r="E124" i="4"/>
  <c r="S124" i="4"/>
  <c r="C125" i="4"/>
  <c r="D125" i="4"/>
  <c r="E125" i="4"/>
  <c r="S125" i="4"/>
  <c r="C126" i="4"/>
  <c r="D126" i="4"/>
  <c r="E126" i="4"/>
  <c r="S126" i="4"/>
  <c r="C127" i="4"/>
  <c r="D127" i="4"/>
  <c r="E127" i="4"/>
  <c r="S127" i="4"/>
  <c r="C128" i="4"/>
  <c r="D128" i="4"/>
  <c r="E128" i="4"/>
  <c r="S128" i="4"/>
  <c r="C129" i="4"/>
  <c r="D129" i="4"/>
  <c r="E129" i="4"/>
  <c r="S129" i="4"/>
  <c r="C130" i="4"/>
  <c r="D130" i="4"/>
  <c r="E130" i="4"/>
  <c r="S130" i="4"/>
  <c r="C131" i="4"/>
  <c r="D131" i="4"/>
  <c r="E131" i="4"/>
  <c r="S131" i="4"/>
  <c r="C132" i="4"/>
  <c r="D132" i="4"/>
  <c r="E132" i="4"/>
  <c r="S132" i="4"/>
  <c r="C133" i="4"/>
  <c r="D133" i="4"/>
  <c r="E133" i="4"/>
  <c r="S133" i="4"/>
  <c r="C134" i="4"/>
  <c r="D134" i="4"/>
  <c r="E134" i="4"/>
  <c r="S134" i="4"/>
  <c r="C135" i="4"/>
  <c r="D135" i="4"/>
  <c r="E135" i="4"/>
  <c r="S135" i="4"/>
  <c r="C136" i="4"/>
  <c r="D136" i="4"/>
  <c r="E136" i="4"/>
  <c r="S136" i="4"/>
  <c r="C137" i="4"/>
  <c r="D137" i="4"/>
  <c r="E137" i="4"/>
  <c r="S137" i="4"/>
  <c r="C138" i="4"/>
  <c r="D138" i="4"/>
  <c r="E138" i="4"/>
  <c r="S138" i="4"/>
  <c r="C139" i="4"/>
  <c r="D139" i="4"/>
  <c r="E139" i="4"/>
  <c r="S139" i="4"/>
  <c r="C140" i="4"/>
  <c r="D140" i="4"/>
  <c r="E140" i="4"/>
  <c r="S140" i="4"/>
  <c r="C141" i="4"/>
  <c r="D141" i="4"/>
  <c r="E141" i="4"/>
  <c r="S141" i="4"/>
  <c r="C142" i="4"/>
  <c r="D142" i="4"/>
  <c r="E142" i="4"/>
  <c r="S142" i="4"/>
  <c r="C143" i="4"/>
  <c r="D143" i="4"/>
  <c r="E143" i="4"/>
  <c r="S143" i="4"/>
  <c r="C144" i="4"/>
  <c r="D144" i="4"/>
  <c r="E144" i="4"/>
  <c r="S144" i="4"/>
  <c r="C145" i="4"/>
  <c r="D145" i="4"/>
  <c r="E145" i="4"/>
  <c r="S145" i="4"/>
  <c r="C146" i="4"/>
  <c r="D146" i="4"/>
  <c r="E146" i="4"/>
  <c r="S146" i="4"/>
  <c r="C147" i="4"/>
  <c r="D147" i="4"/>
  <c r="E147" i="4"/>
  <c r="S147" i="4"/>
  <c r="C148" i="4"/>
  <c r="D148" i="4"/>
  <c r="E148" i="4"/>
  <c r="S148" i="4"/>
  <c r="C149" i="4"/>
  <c r="D149" i="4"/>
  <c r="E149" i="4"/>
  <c r="S149" i="4"/>
  <c r="C150" i="4"/>
  <c r="D150" i="4"/>
  <c r="E150" i="4"/>
  <c r="S150" i="4"/>
  <c r="C151" i="4"/>
  <c r="D151" i="4"/>
  <c r="E151" i="4"/>
  <c r="S151" i="4"/>
  <c r="C152" i="4"/>
  <c r="D152" i="4"/>
  <c r="E152" i="4"/>
  <c r="S152" i="4"/>
  <c r="C153" i="4"/>
  <c r="D153" i="4"/>
  <c r="E153" i="4"/>
  <c r="S153" i="4"/>
  <c r="C154" i="4"/>
  <c r="D154" i="4"/>
  <c r="E154" i="4"/>
  <c r="S154" i="4"/>
  <c r="F157" i="4"/>
  <c r="C155" i="4"/>
  <c r="D155" i="4"/>
  <c r="E155" i="4"/>
  <c r="F156" i="4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L156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L157" i="4"/>
  <c r="L159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9" i="4"/>
  <c r="U150" i="4"/>
  <c r="U151" i="4"/>
  <c r="U2" i="4"/>
  <c r="U154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N156" i="4"/>
  <c r="W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N157" i="4"/>
  <c r="N159" i="4"/>
  <c r="H162" i="4"/>
  <c r="F159" i="4"/>
  <c r="U152" i="4"/>
  <c r="U153" i="4"/>
  <c r="J157" i="4"/>
  <c r="R2" i="4"/>
  <c r="R23" i="4"/>
  <c r="R31" i="4"/>
  <c r="R39" i="4"/>
  <c r="R47" i="4"/>
  <c r="R55" i="4"/>
  <c r="R63" i="4"/>
  <c r="R71" i="4"/>
  <c r="R79" i="4"/>
  <c r="R87" i="4"/>
  <c r="R95" i="4"/>
  <c r="R103" i="4"/>
  <c r="R111" i="4"/>
  <c r="R119" i="4"/>
  <c r="R127" i="4"/>
  <c r="R135" i="4"/>
  <c r="R143" i="4"/>
  <c r="R151" i="4"/>
  <c r="R7" i="4"/>
  <c r="R15" i="4"/>
  <c r="R38" i="4"/>
  <c r="R40" i="4"/>
  <c r="R41" i="4"/>
  <c r="R42" i="4"/>
  <c r="R43" i="4"/>
  <c r="R44" i="4"/>
  <c r="R45" i="4"/>
  <c r="R46" i="4"/>
  <c r="R48" i="4"/>
  <c r="R49" i="4"/>
  <c r="R50" i="4"/>
  <c r="R51" i="4"/>
  <c r="R52" i="4"/>
  <c r="R53" i="4"/>
  <c r="R54" i="4"/>
  <c r="R56" i="4"/>
  <c r="R57" i="4"/>
  <c r="R58" i="4"/>
  <c r="R59" i="4"/>
  <c r="R60" i="4"/>
  <c r="R61" i="4"/>
  <c r="R62" i="4"/>
  <c r="R64" i="4"/>
  <c r="R65" i="4"/>
  <c r="R66" i="4"/>
  <c r="R67" i="4"/>
  <c r="R68" i="4"/>
  <c r="R69" i="4"/>
  <c r="R70" i="4"/>
  <c r="R72" i="4"/>
  <c r="R73" i="4"/>
  <c r="R74" i="4"/>
  <c r="R75" i="4"/>
  <c r="R76" i="4"/>
  <c r="R77" i="4"/>
  <c r="R78" i="4"/>
  <c r="R80" i="4"/>
  <c r="R81" i="4"/>
  <c r="R82" i="4"/>
  <c r="R83" i="4"/>
  <c r="R84" i="4"/>
  <c r="R85" i="4"/>
  <c r="R86" i="4"/>
  <c r="R88" i="4"/>
  <c r="R89" i="4"/>
  <c r="R90" i="4"/>
  <c r="R91" i="4"/>
  <c r="R92" i="4"/>
  <c r="R93" i="4"/>
  <c r="R94" i="4"/>
  <c r="R96" i="4"/>
  <c r="R97" i="4"/>
  <c r="R98" i="4"/>
  <c r="R99" i="4"/>
  <c r="R100" i="4"/>
  <c r="R101" i="4"/>
  <c r="R102" i="4"/>
  <c r="R104" i="4"/>
  <c r="R105" i="4"/>
  <c r="R106" i="4"/>
  <c r="R107" i="4"/>
  <c r="R108" i="4"/>
  <c r="R109" i="4"/>
  <c r="R110" i="4"/>
  <c r="R112" i="4"/>
  <c r="R113" i="4"/>
  <c r="R114" i="4"/>
  <c r="R115" i="4"/>
  <c r="R116" i="4"/>
  <c r="R117" i="4"/>
  <c r="R118" i="4"/>
  <c r="R120" i="4"/>
  <c r="R121" i="4"/>
  <c r="R122" i="4"/>
  <c r="R123" i="4"/>
  <c r="R124" i="4"/>
  <c r="R125" i="4"/>
  <c r="R126" i="4"/>
  <c r="R128" i="4"/>
  <c r="R129" i="4"/>
  <c r="R130" i="4"/>
  <c r="R131" i="4"/>
  <c r="R132" i="4"/>
  <c r="R133" i="4"/>
  <c r="R134" i="4"/>
  <c r="R136" i="4"/>
  <c r="R137" i="4"/>
  <c r="R138" i="4"/>
  <c r="R139" i="4"/>
  <c r="R140" i="4"/>
  <c r="R141" i="4"/>
  <c r="R142" i="4"/>
  <c r="R144" i="4"/>
  <c r="R145" i="4"/>
  <c r="R146" i="4"/>
  <c r="R147" i="4"/>
  <c r="R148" i="4"/>
  <c r="R149" i="4"/>
  <c r="R150" i="4"/>
  <c r="R152" i="4"/>
  <c r="R153" i="4"/>
  <c r="R154" i="4"/>
  <c r="R32" i="4"/>
  <c r="R33" i="4"/>
  <c r="R34" i="4"/>
  <c r="R35" i="4"/>
  <c r="R36" i="4"/>
  <c r="R37" i="4"/>
  <c r="R27" i="4"/>
  <c r="R28" i="4"/>
  <c r="R29" i="4"/>
  <c r="R30" i="4"/>
  <c r="R14" i="4"/>
  <c r="R16" i="4"/>
  <c r="R17" i="4"/>
  <c r="R18" i="4"/>
  <c r="R19" i="4"/>
  <c r="R20" i="4"/>
  <c r="R21" i="4"/>
  <c r="R22" i="4"/>
  <c r="R24" i="4"/>
  <c r="R25" i="4"/>
  <c r="R26" i="4"/>
  <c r="R3" i="4"/>
  <c r="R4" i="4"/>
  <c r="R5" i="4"/>
  <c r="R6" i="4"/>
  <c r="R8" i="4"/>
  <c r="R9" i="4"/>
  <c r="R10" i="4"/>
  <c r="R11" i="4"/>
  <c r="R12" i="4"/>
  <c r="R13" i="4"/>
  <c r="C157" i="4"/>
  <c r="H164" i="4"/>
  <c r="J159" i="4"/>
  <c r="C156" i="4"/>
  <c r="H163" i="4"/>
  <c r="B6" i="3"/>
  <c r="AV4" i="2"/>
  <c r="Q4" i="3"/>
  <c r="AV5" i="2"/>
  <c r="Q5" i="3"/>
  <c r="AV6" i="2"/>
  <c r="Q6" i="3"/>
  <c r="AV3" i="2"/>
  <c r="AS4" i="2"/>
  <c r="P4" i="3"/>
  <c r="AS5" i="2"/>
  <c r="P5" i="3"/>
  <c r="AS6" i="2"/>
  <c r="P6" i="3"/>
  <c r="AS3" i="2"/>
  <c r="AS7" i="2"/>
  <c r="AP4" i="2"/>
  <c r="O4" i="3"/>
  <c r="AP5" i="2"/>
  <c r="O5" i="3"/>
  <c r="AP6" i="2"/>
  <c r="O6" i="3"/>
  <c r="AP3" i="2"/>
  <c r="O3" i="3"/>
  <c r="AM4" i="2"/>
  <c r="N4" i="3"/>
  <c r="AM5" i="2"/>
  <c r="N5" i="3"/>
  <c r="AM6" i="2"/>
  <c r="N6" i="3"/>
  <c r="AM3" i="2"/>
  <c r="N3" i="3"/>
  <c r="AJ4" i="2"/>
  <c r="M4" i="3"/>
  <c r="AJ5" i="2"/>
  <c r="M5" i="3"/>
  <c r="AJ6" i="2"/>
  <c r="M6" i="3"/>
  <c r="AJ3" i="2"/>
  <c r="M3" i="3"/>
  <c r="AG4" i="2"/>
  <c r="L4" i="3"/>
  <c r="AG5" i="2"/>
  <c r="L5" i="3"/>
  <c r="AG6" i="2"/>
  <c r="L6" i="3"/>
  <c r="AG3" i="2"/>
  <c r="L3" i="3"/>
  <c r="AD5" i="2"/>
  <c r="K5" i="3"/>
  <c r="AD6" i="2"/>
  <c r="K6" i="3"/>
  <c r="AD4" i="2"/>
  <c r="K4" i="3"/>
  <c r="AD3" i="2"/>
  <c r="AA5" i="2"/>
  <c r="J5" i="3"/>
  <c r="AA6" i="2"/>
  <c r="J6" i="3"/>
  <c r="AA4" i="2"/>
  <c r="J4" i="3"/>
  <c r="AA3" i="2"/>
  <c r="J3" i="3"/>
  <c r="X5" i="2"/>
  <c r="I5" i="3"/>
  <c r="X6" i="2"/>
  <c r="I6" i="3"/>
  <c r="X4" i="2"/>
  <c r="I4" i="3"/>
  <c r="X3" i="2"/>
  <c r="U7" i="2"/>
  <c r="H7" i="3"/>
  <c r="U6" i="2"/>
  <c r="H6" i="3"/>
  <c r="U5" i="2"/>
  <c r="H5" i="3"/>
  <c r="U4" i="2"/>
  <c r="H4" i="3"/>
  <c r="U3" i="2"/>
  <c r="R3" i="2"/>
  <c r="G3" i="3"/>
  <c r="R6" i="2"/>
  <c r="G6" i="3"/>
  <c r="R5" i="2"/>
  <c r="G5" i="3"/>
  <c r="R4" i="2"/>
  <c r="G4" i="3"/>
  <c r="O6" i="2"/>
  <c r="F6" i="3"/>
  <c r="O5" i="2"/>
  <c r="F5" i="3"/>
  <c r="O4" i="2"/>
  <c r="F4" i="3"/>
  <c r="O3" i="2"/>
  <c r="F3" i="3"/>
  <c r="L5" i="2"/>
  <c r="L3" i="2"/>
  <c r="L4" i="2"/>
  <c r="L6" i="2"/>
  <c r="E6" i="3"/>
  <c r="E4" i="3"/>
  <c r="E3" i="3"/>
  <c r="I6" i="2"/>
  <c r="D6" i="3"/>
  <c r="I5" i="2"/>
  <c r="D5" i="3"/>
  <c r="I4" i="2"/>
  <c r="D4" i="3"/>
  <c r="I3" i="2"/>
  <c r="D3" i="3"/>
  <c r="F3" i="2"/>
  <c r="C3" i="3"/>
  <c r="F6" i="2"/>
  <c r="C6" i="3"/>
  <c r="F5" i="2"/>
  <c r="C5" i="3"/>
  <c r="F4" i="2"/>
  <c r="C4" i="3"/>
  <c r="C4" i="2"/>
  <c r="B4" i="3"/>
  <c r="C3" i="2"/>
  <c r="B3" i="3"/>
  <c r="Q644" i="1"/>
  <c r="H644" i="1"/>
  <c r="I644" i="1"/>
  <c r="J644" i="1"/>
  <c r="K644" i="1"/>
  <c r="L644" i="1"/>
  <c r="M644" i="1"/>
  <c r="N644" i="1"/>
  <c r="O644" i="1"/>
  <c r="P644" i="1"/>
  <c r="R644" i="1"/>
  <c r="S644" i="1"/>
  <c r="T644" i="1"/>
  <c r="U644" i="1"/>
  <c r="G644" i="1"/>
  <c r="V644" i="1"/>
  <c r="F644" i="1"/>
  <c r="C644" i="1"/>
  <c r="C643" i="1"/>
  <c r="H161" i="4"/>
  <c r="AD7" i="2"/>
  <c r="AV7" i="2"/>
  <c r="U8" i="2"/>
  <c r="AJ7" i="2"/>
  <c r="X7" i="2"/>
  <c r="AA7" i="2"/>
  <c r="AP7" i="2"/>
  <c r="H3" i="3"/>
  <c r="P3" i="3"/>
  <c r="I3" i="3"/>
  <c r="Q3" i="3"/>
  <c r="AG7" i="2"/>
  <c r="AM7" i="2"/>
  <c r="K3" i="3"/>
  <c r="O7" i="2"/>
  <c r="E5" i="3"/>
  <c r="R7" i="2"/>
  <c r="I7" i="2"/>
  <c r="F7" i="2"/>
  <c r="C5" i="2"/>
  <c r="B5" i="3"/>
  <c r="C645" i="1"/>
</calcChain>
</file>

<file path=xl/sharedStrings.xml><?xml version="1.0" encoding="utf-8"?>
<sst xmlns="http://schemas.openxmlformats.org/spreadsheetml/2006/main" count="9694" uniqueCount="328">
  <si>
    <t>Sexo</t>
  </si>
  <si>
    <t>Edad</t>
  </si>
  <si>
    <t>Facultad</t>
  </si>
  <si>
    <t>Ciclo</t>
  </si>
  <si>
    <t>Paralelo</t>
  </si>
  <si>
    <t>Pregunta 1: ¿Has jugado el videojuego "Pepsiman"?</t>
  </si>
  <si>
    <t>Pregunta 2: ¿Cuántas veces has jugado a "Pepsiman"?</t>
  </si>
  <si>
    <t xml:space="preserve">Pregunta 3: ¿Qué te motivó a jugar "Pepsiman"? </t>
  </si>
  <si>
    <t>Pregunta 4: ¿Con quienes has compartido tu experiencia jugando Pepsiman?</t>
  </si>
  <si>
    <t xml:space="preserve">Pregunta 5: ¿Después de jugar Pepsiman, ha aumentado tu predisposición a elegir Pepsi en lugar de otras bebidas? </t>
  </si>
  <si>
    <t xml:space="preserve">Pregunta 6: ¿Recuerdas haber visto el logo de Pepsi mientras jugabas “Pepsiman"? </t>
  </si>
  <si>
    <t>Pregunta 7: En una escala del 1 al 5, donde 1 es "Nada en absoluto" y 5 es "Totalmente", ¿en qué medida crees que el juego "Pepsiman" ha influido en tu percepción o conocimiento de la marca Pepsi?</t>
  </si>
  <si>
    <t>Pregunta 8: ¿Cuál de los siguientes aspectos del juego "Pepsiman" recuerdas con mayor claridad en relación a la marca Pepsi? (Selecciona hasta tres opciones)</t>
  </si>
  <si>
    <t>Pregunta 9: ¿Recuerdas alguna interacción específica con Pepsi en el juego? (Escoger hasta 3 opciones)</t>
  </si>
  <si>
    <t xml:space="preserve">Pregunta 10: ¿Crees que el juego "Pepsiman" ha tenido éxito en hacer que recuerdes la bebida Pepsi? </t>
  </si>
  <si>
    <t xml:space="preserve">Pregunta 11: ¿Cuál de las siguientes opciones describe mejor tu actitud hacia la marca Pepsi después de jugar a Pepsiman? </t>
  </si>
  <si>
    <t xml:space="preserve">Pregunta 12: ¿Cómo describirías la integración de la marca Pepsi en el juego? </t>
  </si>
  <si>
    <t xml:space="preserve">Pregunta 13: ¿Consideras que el juego “Pepsiman” impulsa a consumir la gaseosa Pepsi? </t>
  </si>
  <si>
    <t>Pregunta 14: ¿Crees que el juego "Pepsiman" ha tenido éxito en su objetivo de promocionar la bebida Pepsi?</t>
  </si>
  <si>
    <t xml:space="preserve">Pregunta 15: ¿Cómo describirías la calidad general de Pepsiman como juego en comparación con otros juegos que has jugado? </t>
  </si>
  <si>
    <t xml:space="preserve">Pregunta 16: ¿Te gustaría ver más juegos que incorporen marcas o productos en su jugabilidad como lo hace Pepsiman? </t>
  </si>
  <si>
    <t>Femenino</t>
  </si>
  <si>
    <t>18 - 21</t>
  </si>
  <si>
    <t>Ciencias Sociales, Artes y Educación</t>
  </si>
  <si>
    <t>Octavo Semestre</t>
  </si>
  <si>
    <t>A</t>
  </si>
  <si>
    <t>Si</t>
  </si>
  <si>
    <t>Muchas veces</t>
  </si>
  <si>
    <t>No tuve una motivación específica, solo quería jugar un nuevo juego.</t>
  </si>
  <si>
    <t>No he compartido mi experiencia con nadie.</t>
  </si>
  <si>
    <t>No, no ha cambiado mi preferencia</t>
  </si>
  <si>
    <t>El logo de Pepsi era muy prominente en el juego y lo vi constantemente.</t>
  </si>
  <si>
    <t>5 Totalmente</t>
  </si>
  <si>
    <t>Sí, el juego ha tenido un impacto positivo en mi recuerdo de Pepsi.</t>
  </si>
  <si>
    <t>Mi actitud hacia la marca Pepsi ha mejorado significativamente.</t>
  </si>
  <si>
    <t>Bastante prominente</t>
  </si>
  <si>
    <t>Sí, creo que el juego "Pepsiman" me ha motivado a probar Pepsi.</t>
  </si>
  <si>
    <t>Sí, considero que el juego ha sido muy efectivo en promocionar la marca Pepsi.</t>
  </si>
  <si>
    <t>Excelente</t>
  </si>
  <si>
    <t>Sí, me gustaría ver más juegos que incorporen marcas de manera creativa.</t>
  </si>
  <si>
    <t>Masculino</t>
  </si>
  <si>
    <t>Segundo Semestre</t>
  </si>
  <si>
    <t>No</t>
  </si>
  <si>
    <t>22 - 25</t>
  </si>
  <si>
    <t>26 - 29</t>
  </si>
  <si>
    <t>No lo recuerdo</t>
  </si>
  <si>
    <t>No, prefiero otras bebidas</t>
  </si>
  <si>
    <t>4 Mucho</t>
  </si>
  <si>
    <t>No recuerdo ningún aspecto en particular</t>
  </si>
  <si>
    <t>No, no hubo interacción con productos de Pepsi.</t>
  </si>
  <si>
    <t>No estoy seguro/a si el juego ha influido en mi recuerdo de Pepsi.</t>
  </si>
  <si>
    <t>No estoy seguro/a de cómo ha afectado el juego a mi actitud hacia la marca Pepsi.</t>
  </si>
  <si>
    <t>No la recuerdo</t>
  </si>
  <si>
    <t>No estoy seguro/a si el juego ha tenido algún efecto en mi elección de consumir Pepsi.</t>
  </si>
  <si>
    <t>No, el juego no ha tenido un impacto significativo en la promoción de Pepsi.</t>
  </si>
  <si>
    <t>Malo</t>
  </si>
  <si>
    <t>No, preferiría juegos sin ninguna publicidad de marca en su jugabilidad.</t>
  </si>
  <si>
    <t>Nunca he notado el logo de Pepsi mientras jugaba.</t>
  </si>
  <si>
    <t>1 Nada en absoluto</t>
  </si>
  <si>
    <t>Logo de Pepsi</t>
  </si>
  <si>
    <t>Sí, tuve que beber latas de Pepsi de una máquina expendedora.</t>
  </si>
  <si>
    <t>Mi actitud hacia la marca Pepsi ha empeorado ligeramente.</t>
  </si>
  <si>
    <t>Poco visible</t>
  </si>
  <si>
    <t>Sí, en cierta medida, el juego ha tenido éxito en promocionar Pepsi.</t>
  </si>
  <si>
    <t>No me importa si se incorporan marcas en los juegos.</t>
  </si>
  <si>
    <t>No, el juego no ha tenido éxito en hacerme recordar la marca Pepsi.</t>
  </si>
  <si>
    <t>No creo que el juego tenga ninguna relación con el consumo de Pepsi.</t>
  </si>
  <si>
    <t>No, creo que el juego no ha tenido éxito en su objetivo de promocionar la marca Pepsi.</t>
  </si>
  <si>
    <t>Primer Semestre</t>
  </si>
  <si>
    <t>Ciencias Administrativas</t>
  </si>
  <si>
    <t>Sí, tuve que recoger latas de Pepsi.</t>
  </si>
  <si>
    <t>Varias veces</t>
  </si>
  <si>
    <t>El interés en el personaje de Pepsiman.</t>
  </si>
  <si>
    <t>La he compartido con amigos o familiares cercanos.</t>
  </si>
  <si>
    <t>Sí, definitivamente</t>
  </si>
  <si>
    <t>Lo vi con frecuencia mientras jugaba.</t>
  </si>
  <si>
    <t>3 Algo</t>
  </si>
  <si>
    <t>Latas de Pepsi</t>
  </si>
  <si>
    <t>Sí, había anuncios de Pepsi en todo el juego.</t>
  </si>
  <si>
    <t>No, el juego no me ha influenciado para consumir Pepsi.</t>
  </si>
  <si>
    <t>Sí, siempre y cuando la integración no sea intrusiva ni afecte la experiencia de juego.</t>
  </si>
  <si>
    <t>Una vez</t>
  </si>
  <si>
    <t>La curiosidad por un juego relacionado con Pepsi.</t>
  </si>
  <si>
    <t>Lo vi ocasionalmente mientras jugaba.</t>
  </si>
  <si>
    <t>2 Casi nada</t>
  </si>
  <si>
    <t>No tengo una actitud particular hacia la marca Pepsi después de jugar a "Pepsiman".</t>
  </si>
  <si>
    <t>Moderadamente visible</t>
  </si>
  <si>
    <t>Bueno</t>
  </si>
  <si>
    <t>30 en adelante</t>
  </si>
  <si>
    <t>Sí, un poco</t>
  </si>
  <si>
    <t>Sí, el juego ha sido muy efectivo.</t>
  </si>
  <si>
    <t>Regular</t>
  </si>
  <si>
    <t>CIYA</t>
  </si>
  <si>
    <t>B</t>
  </si>
  <si>
    <t>La he compartido en redes sociales como Facebook, Twitter, o Instagram.</t>
  </si>
  <si>
    <t>Máquinas expendedoras de Pepsi</t>
  </si>
  <si>
    <t>Tercer Semestre</t>
  </si>
  <si>
    <t>La recomendación de amigos.</t>
  </si>
  <si>
    <t>Cuarto Semestre</t>
  </si>
  <si>
    <t>Séptimo Semestre</t>
  </si>
  <si>
    <t>Sexto Semestre</t>
  </si>
  <si>
    <t>Quinto Semestre</t>
  </si>
  <si>
    <t>Pregunta 1</t>
  </si>
  <si>
    <t>Total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</si>
  <si>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</si>
  <si>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</si>
  <si>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</si>
  <si>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</si>
  <si>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</si>
  <si>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</si>
  <si>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</si>
  <si>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9</t>
  </si>
  <si>
    <t>Pregunta 10</t>
  </si>
  <si>
    <t>Pregunta 11</t>
  </si>
  <si>
    <t>Pregunta 12</t>
  </si>
  <si>
    <t>Pregunta 13</t>
  </si>
  <si>
    <t>Pregunta 14</t>
  </si>
  <si>
    <t>Pregunta 15</t>
  </si>
  <si>
    <t>Pregunta 16</t>
  </si>
  <si>
    <t>TOTAL</t>
  </si>
  <si>
    <t>total</t>
  </si>
  <si>
    <t>PREGUNTA 12</t>
  </si>
  <si>
    <t>PREGUNTA 13</t>
  </si>
  <si>
    <t>PREGUNTA 14</t>
  </si>
  <si>
    <t>PREGUNTA 15</t>
  </si>
  <si>
    <t>PREGUNTA 16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</si>
  <si>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</si>
  <si>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</si>
  <si>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</si>
  <si>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</si>
  <si>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</si>
  <si>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</si>
  <si>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</si>
  <si>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</si>
  <si>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</si>
  <si>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</si>
  <si>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</si>
  <si>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</si>
  <si>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</si>
  <si>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</si>
  <si>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</si>
  <si>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</si>
  <si>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OPCION 1</t>
  </si>
  <si>
    <t>OPCION 2</t>
  </si>
  <si>
    <t>OPCION 3</t>
  </si>
  <si>
    <t>OPCION 4</t>
  </si>
  <si>
    <t>OPCION 5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</si>
  <si>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</si>
  <si>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</si>
  <si>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</si>
  <si>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</si>
  <si>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</si>
  <si>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</si>
  <si>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</si>
  <si>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</si>
  <si>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</si>
  <si>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</si>
  <si>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</si>
  <si>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</si>
  <si>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</si>
  <si>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</si>
  <si>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</si>
  <si>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</si>
  <si>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</si>
  <si>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</si>
  <si>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</si>
  <si>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</si>
  <si>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</si>
  <si>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</si>
  <si>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</si>
  <si>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</si>
  <si>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</si>
  <si>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</si>
  <si>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</si>
  <si>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</si>
  <si>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</si>
  <si>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</si>
  <si>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</si>
  <si>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</si>
  <si>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</si>
  <si>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</si>
  <si>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</si>
  <si>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</si>
  <si>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</si>
  <si>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</si>
  <si>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</si>
  <si>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</si>
  <si>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</si>
  <si>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</si>
  <si>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</si>
  <si>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</si>
  <si>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</si>
  <si>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</si>
  <si>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</si>
  <si>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</si>
  <si>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</si>
  <si>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</si>
  <si>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</si>
  <si>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</si>
  <si>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</si>
  <si>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</si>
  <si>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</si>
  <si>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</si>
  <si>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</si>
  <si>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</si>
  <si>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</si>
  <si>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</si>
  <si>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</si>
  <si>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</si>
  <si>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</si>
  <si>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</si>
  <si>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</si>
  <si>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</si>
  <si>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</si>
  <si>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</si>
  <si>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</si>
  <si>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</si>
  <si>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</si>
  <si>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</si>
  <si>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</si>
  <si>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</si>
  <si>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</si>
  <si>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</si>
  <si>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</si>
  <si>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</si>
  <si>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</si>
  <si>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</si>
  <si>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</si>
  <si>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</si>
  <si>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</si>
  <si>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</si>
  <si>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</si>
  <si>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</si>
  <si>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</si>
  <si>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</si>
  <si>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</si>
  <si>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</si>
  <si>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</si>
  <si>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</si>
  <si>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</si>
  <si>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</si>
  <si>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</si>
  <si>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</si>
  <si>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</si>
  <si>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</si>
  <si>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</si>
  <si>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</si>
  <si>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</si>
  <si>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</si>
  <si>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</si>
  <si>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</si>
  <si>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</si>
  <si>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</si>
  <si>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</si>
  <si>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</si>
  <si>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</si>
  <si>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</si>
  <si>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</si>
  <si>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</si>
  <si>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</si>
  <si>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</si>
  <si>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</si>
  <si>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</si>
  <si>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</si>
  <si>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</si>
  <si>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</si>
  <si>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</si>
  <si>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</si>
  <si>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</si>
  <si>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</si>
  <si>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</si>
  <si>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</si>
  <si>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</si>
  <si>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</si>
  <si>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</si>
  <si>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</si>
  <si>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</si>
  <si>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</si>
  <si>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</si>
  <si>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</si>
  <si>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</si>
  <si>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</si>
  <si>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</si>
  <si>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</si>
  <si>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</si>
  <si>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</si>
  <si>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</si>
  <si>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</si>
  <si>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</si>
  <si>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</si>
  <si>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</si>
  <si>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</si>
  <si>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</si>
  <si>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</si>
  <si>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</si>
  <si>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</si>
  <si>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</si>
  <si>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</si>
  <si>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</si>
  <si>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</si>
  <si>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VARIANZA</t>
  </si>
  <si>
    <t>Coeficiente de confiabilidad del instrumento</t>
  </si>
  <si>
    <t>Numero de items del instrumento</t>
  </si>
  <si>
    <t>Sumatoria de varianza de los items</t>
  </si>
  <si>
    <t>Varianza total del instrumento</t>
  </si>
  <si>
    <t>SUMATORIA DE VARIANZAS</t>
  </si>
  <si>
    <t>SUMA</t>
  </si>
  <si>
    <t>VARIANZA DE LA SUMA DE LOS ITEMS</t>
  </si>
  <si>
    <t>RANGO</t>
  </si>
  <si>
    <t>0,53 a menos</t>
  </si>
  <si>
    <t>0,54 a 0,59</t>
  </si>
  <si>
    <t>0,60 a 0,65</t>
  </si>
  <si>
    <t>0,66 a 0,71</t>
  </si>
  <si>
    <t>0,72 a 0,99</t>
  </si>
  <si>
    <t>Confiabilidad nula</t>
  </si>
  <si>
    <t>Muy confiable</t>
  </si>
  <si>
    <t xml:space="preserve">Excelente confibilidad </t>
  </si>
  <si>
    <t>Confibilidad perfecta</t>
  </si>
  <si>
    <t>Confiabilidad baja</t>
  </si>
  <si>
    <t>Confiable</t>
  </si>
  <si>
    <t>CONFIABILIDAD</t>
  </si>
  <si>
    <t>g1</t>
  </si>
  <si>
    <t>g2</t>
  </si>
  <si>
    <t>g3</t>
  </si>
  <si>
    <t>g4</t>
  </si>
  <si>
    <t>g5</t>
  </si>
  <si>
    <t>coeficiente</t>
  </si>
  <si>
    <t>numero de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</si>
</sst>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0" fillId="2" borderId="1" xfId="0" applyFill="1" applyBorder="1"/>
    <xf numFmtId="2" fontId="0" fillId="2" borderId="1" xfId="0" applyNumberFormat="1" applyFill="1" applyBorder="1"/>
    <xf numFmtId="0" fontId="6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9F8-4E9F-8322-0BAEC153E8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9F8-4E9F-8322-0BAEC153E8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Hoja1!$B$3:$B$4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Hoja1!$C$3:$C$4</c:f>
              <c:numCache>
                <c:formatCode>General</c:formatCode>
                <c:ptCount val="2"/>
                <c:pt idx="0">
                  <c:v>153.0</c:v>
                </c:pt>
                <c:pt idx="1">
                  <c:v>485.0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30-422B-9D69-01F6ECBDA4A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6223097112861"/>
          <c:y val="0.0416666666666667"/>
          <c:w val="0.538888888888889"/>
          <c:h val="0.898148148148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DFD-4A97-B7EF-78F6F54F4E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DFD-4A97-B7EF-78F6F54F4E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DFD-4A97-B7EF-78F6F54F4E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DFD-4A97-B7EF-78F6F54F4E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Hoja1!$AC$3:$AC$6</c:f>
              <c:strCache>
                <c:ptCount val="4"/>
                <c:pt idx="0">
                  <c:v>Sí, el juego ha sido muy efectivo.</c:v>
                </c:pt>
                <c:pt idx="1">
                  <c:v>Sí, el juego ha tenido un impacto positivo en mi recuerdo de Pepsi.</c:v>
                </c:pt>
                <c:pt idx="2">
                  <c:v>No estoy seguro/a si el juego ha influido en mi recuerdo de Pepsi.</c:v>
                </c:pt>
                <c:pt idx="3">
                  <c:v>No, el juego no ha tenido éxito en hacerme recordar la marca Pepsi.</c:v>
                </c:pt>
              </c:strCache>
            </c:strRef>
          </c:cat>
          <c:val>
            <c:numRef>
              <c:f>Hoja1!$AD$3:$AD$6</c:f>
              <c:numCache>
                <c:formatCode>General</c:formatCode>
                <c:ptCount val="4"/>
                <c:pt idx="0">
                  <c:v>43.0</c:v>
                </c:pt>
                <c:pt idx="1">
                  <c:v>38.0</c:v>
                </c:pt>
                <c:pt idx="2">
                  <c:v>42.0</c:v>
                </c:pt>
                <c:pt idx="3">
                  <c:v>30.0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E1-423D-A6A9-344DEE93427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445100612423"/>
          <c:y val="0.0601851851851852"/>
          <c:w val="0.538888888888889"/>
          <c:h val="0.898148148148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77-45FD-8C12-7FD30E9237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77-45FD-8C12-7FD30E9237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77-45FD-8C12-7FD30E9237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577-45FD-8C12-7FD30E9237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Hoja1!$AF$3:$AF$6</c:f>
              <c:strCache>
                <c:ptCount val="4"/>
                <c:pt idx="0">
                  <c:v>Mi actitud hacia la marca Pepsi ha mejorado significativamente.</c:v>
                </c:pt>
                <c:pt idx="1">
                  <c:v>No tengo una actitud particular hacia la marca Pepsi después de jugar a "Pepsiman".</c:v>
                </c:pt>
                <c:pt idx="2">
                  <c:v>Mi actitud hacia la marca Pepsi ha empeorado ligeramente.</c:v>
                </c:pt>
                <c:pt idx="3">
                  <c:v>No estoy seguro/a de cómo ha afectado el juego a mi actitud hacia la marca Pepsi.</c:v>
                </c:pt>
              </c:strCache>
            </c:strRef>
          </c:cat>
          <c:val>
            <c:numRef>
              <c:f>Hoja1!$AG$3:$AG$6</c:f>
              <c:numCache>
                <c:formatCode>General</c:formatCode>
                <c:ptCount val="4"/>
                <c:pt idx="0">
                  <c:v>37.0</c:v>
                </c:pt>
                <c:pt idx="1">
                  <c:v>59.0</c:v>
                </c:pt>
                <c:pt idx="2">
                  <c:v>19.0</c:v>
                </c:pt>
                <c:pt idx="3">
                  <c:v>38.0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D3-446B-A2B0-A1EACA8BCD1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9007655293088"/>
          <c:y val="0.0555555555555555"/>
          <c:w val="0.538888888888889"/>
          <c:h val="0.898148148148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EE-4D4A-B16C-5179346DAB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BEE-4D4A-B16C-5179346DAB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BEE-4D4A-B16C-5179346DAB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BEE-4D4A-B16C-5179346DAB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Hoja1!$AI$3:$AI$6</c:f>
              <c:strCache>
                <c:ptCount val="4"/>
                <c:pt idx="0">
                  <c:v>Bastante prominente</c:v>
                </c:pt>
                <c:pt idx="1">
                  <c:v>Moderadamente visible</c:v>
                </c:pt>
                <c:pt idx="2">
                  <c:v>Poco visible</c:v>
                </c:pt>
                <c:pt idx="3">
                  <c:v>No la recuerdo</c:v>
                </c:pt>
              </c:strCache>
            </c:strRef>
          </c:cat>
          <c:val>
            <c:numRef>
              <c:f>Hoja1!$AJ$3:$AJ$6</c:f>
              <c:numCache>
                <c:formatCode>General</c:formatCode>
                <c:ptCount val="4"/>
                <c:pt idx="0">
                  <c:v>57.0</c:v>
                </c:pt>
                <c:pt idx="1">
                  <c:v>48.0</c:v>
                </c:pt>
                <c:pt idx="2">
                  <c:v>20.0</c:v>
                </c:pt>
                <c:pt idx="3">
                  <c:v>28.0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14-4012-93D5-CE16FDF8CF4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9722222222222"/>
          <c:y val="0.0601851851851852"/>
          <c:w val="0.538888888888889"/>
          <c:h val="0.898148148148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75-4C69-BC70-949F5C0A06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075-4C69-BC70-949F5C0A06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75-4C69-BC70-949F5C0A06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075-4C69-BC70-949F5C0A06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Hoja1!$AL$3:$AL$6</c:f>
              <c:strCache>
                <c:ptCount val="4"/>
                <c:pt idx="0">
                  <c:v>Sí, creo que el juego "Pepsiman" me ha motivado a probar Pepsi.</c:v>
                </c:pt>
                <c:pt idx="1">
                  <c:v>No, el juego no me ha influenciado para consumir Pepsi.</c:v>
                </c:pt>
                <c:pt idx="2">
                  <c:v>No estoy seguro/a si el juego ha tenido algún efecto en mi elección de consumir Pepsi.</c:v>
                </c:pt>
                <c:pt idx="3">
                  <c:v>No creo que el juego tenga ninguna relación con el consumo de Pepsi.</c:v>
                </c:pt>
              </c:strCache>
            </c:strRef>
          </c:cat>
          <c:val>
            <c:numRef>
              <c:f>Hoja1!$AM$3:$AM$6</c:f>
              <c:numCache>
                <c:formatCode>General</c:formatCode>
                <c:ptCount val="4"/>
                <c:pt idx="0">
                  <c:v>58.0</c:v>
                </c:pt>
                <c:pt idx="1">
                  <c:v>35.0</c:v>
                </c:pt>
                <c:pt idx="2">
                  <c:v>31.0</c:v>
                </c:pt>
                <c:pt idx="3">
                  <c:v>29.0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B6-43F2-B850-D1DB9660206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7B4-4918-8231-930CD9EEB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7B4-4918-8231-930CD9EEB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7B4-4918-8231-930CD9EEBC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7B4-4918-8231-930CD9EEBC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Hoja1!$AO$3:$AO$6</c:f>
              <c:strCache>
                <c:ptCount val="4"/>
                <c:pt idx="0">
                  <c:v>Sí, considero que el juego ha sido muy efectivo en promocionar la marca Pepsi.</c:v>
                </c:pt>
                <c:pt idx="1">
                  <c:v>Sí, en cierta medida, el juego ha tenido éxito en promocionar Pepsi.</c:v>
                </c:pt>
                <c:pt idx="2">
                  <c:v>No, el juego no ha tenido un impacto significativo en la promoción de Pepsi.</c:v>
                </c:pt>
                <c:pt idx="3">
                  <c:v>No, creo que el juego no ha tenido éxito en su objetivo de promocionar la marca Pepsi.</c:v>
                </c:pt>
              </c:strCache>
            </c:strRef>
          </c:cat>
          <c:val>
            <c:numRef>
              <c:f>Hoja1!$AP$3:$AP$6</c:f>
              <c:numCache>
                <c:formatCode>General</c:formatCode>
                <c:ptCount val="4"/>
                <c:pt idx="0">
                  <c:v>56.0</c:v>
                </c:pt>
                <c:pt idx="1">
                  <c:v>44.0</c:v>
                </c:pt>
                <c:pt idx="2">
                  <c:v>27.0</c:v>
                </c:pt>
                <c:pt idx="3">
                  <c:v>26.0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AE-408E-80A3-085EDEC94D0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A0-4211-8E14-8A1D315DD0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A0-4211-8E14-8A1D315DD0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A0-4211-8E14-8A1D315DD0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DA0-4211-8E14-8A1D315DD0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Hoja1!$AR$3:$AR$6</c:f>
              <c:strCache>
                <c:ptCount val="4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</c:strCache>
            </c:strRef>
          </c:cat>
          <c:val>
            <c:numRef>
              <c:f>Hoja1!$AS$3:$AS$6</c:f>
              <c:numCache>
                <c:formatCode>General</c:formatCode>
                <c:ptCount val="4"/>
                <c:pt idx="0">
                  <c:v>31.0</c:v>
                </c:pt>
                <c:pt idx="1">
                  <c:v>60.0</c:v>
                </c:pt>
                <c:pt idx="2">
                  <c:v>37.0</c:v>
                </c:pt>
                <c:pt idx="3">
                  <c:v>25.0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6C-4750-B0D2-337A19E7A1B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9F-451A-AF84-9BF01920DB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9F-451A-AF84-9BF01920DB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F9F-451A-AF84-9BF01920DB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F9F-451A-AF84-9BF01920DB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Hoja1!$AU$3:$AU$6</c:f>
              <c:strCache>
                <c:ptCount val="4"/>
                <c:pt idx="0">
                  <c:v>Sí, me gustaría ver más juegos que incorporen marcas de manera creativa.</c:v>
                </c:pt>
                <c:pt idx="1">
                  <c:v>Sí, siempre y cuando la integración no sea intrusiva ni afecte la experiencia de juego.</c:v>
                </c:pt>
                <c:pt idx="2">
                  <c:v>No me importa si se incorporan marcas en los juegos.</c:v>
                </c:pt>
                <c:pt idx="3">
                  <c:v>No, preferiría juegos sin ninguna publicidad de marca en su jugabilidad.</c:v>
                </c:pt>
              </c:strCache>
            </c:strRef>
          </c:cat>
          <c:val>
            <c:numRef>
              <c:f>Hoja1!$AV$3:$AV$6</c:f>
              <c:numCache>
                <c:formatCode>General</c:formatCode>
                <c:ptCount val="4"/>
                <c:pt idx="0">
                  <c:v>54.0</c:v>
                </c:pt>
                <c:pt idx="1">
                  <c:v>40.0</c:v>
                </c:pt>
                <c:pt idx="2">
                  <c:v>30.0</c:v>
                </c:pt>
                <c:pt idx="3">
                  <c:v>29.0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01-4EE3-A649-25ACBFBF95D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97-4EA3-8F68-4F51EE3FCA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97-4EA3-8F68-4F51EE3FCA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97-4EA3-8F68-4F51EE3FCA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97-4EA3-8F68-4F51EE3FCA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Hoja1!$E$3:$E$6</c:f>
              <c:strCache>
                <c:ptCount val="4"/>
                <c:pt idx="0">
                  <c:v>Una vez</c:v>
                </c:pt>
                <c:pt idx="1">
                  <c:v>Varias veces</c:v>
                </c:pt>
                <c:pt idx="2">
                  <c:v>Muchas veces</c:v>
                </c:pt>
                <c:pt idx="3">
                  <c:v>No lo recuerdo</c:v>
                </c:pt>
              </c:strCache>
            </c:strRef>
          </c:cat>
          <c:val>
            <c:numRef>
              <c:f>Hoja1!$F$3:$F$6</c:f>
              <c:numCache>
                <c:formatCode>General</c:formatCode>
                <c:ptCount val="4"/>
                <c:pt idx="0">
                  <c:v>29.0</c:v>
                </c:pt>
                <c:pt idx="1">
                  <c:v>47.0</c:v>
                </c:pt>
                <c:pt idx="2">
                  <c:v>19.0</c:v>
                </c:pt>
                <c:pt idx="3">
                  <c:v>58.0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7-4170-B8B3-68854196186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4A-4417-9695-ACCD47FE5A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4A-4417-9695-ACCD47FE5A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E4A-4417-9695-ACCD47FE5A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E4A-4417-9695-ACCD47FE5A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Hoja1!$H$3:$H$6</c:f>
              <c:strCache>
                <c:ptCount val="4"/>
                <c:pt idx="0">
                  <c:v>El interés en el personaje de Pepsiman.</c:v>
                </c:pt>
                <c:pt idx="1">
                  <c:v>La curiosidad por un juego relacionado con Pepsi.</c:v>
                </c:pt>
                <c:pt idx="2">
                  <c:v>La recomendación de amigos.</c:v>
                </c:pt>
                <c:pt idx="3">
                  <c:v>No tuve una motivación específica, solo quería jugar un nuevo juego.</c:v>
                </c:pt>
              </c:strCache>
            </c:strRef>
          </c:cat>
          <c:val>
            <c:numRef>
              <c:f>Hoja1!$I$3:$I$6</c:f>
              <c:numCache>
                <c:formatCode>General</c:formatCode>
                <c:ptCount val="4"/>
                <c:pt idx="0">
                  <c:v>27.0</c:v>
                </c:pt>
                <c:pt idx="1">
                  <c:v>51.0</c:v>
                </c:pt>
                <c:pt idx="2">
                  <c:v>25.0</c:v>
                </c:pt>
                <c:pt idx="3">
                  <c:v>50.0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C-4AB2-8ADB-E39B4A66C8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DB-491F-A0CD-0A17B28D00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DB-491F-A0CD-0A17B28D00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DB-491F-A0CD-0A17B28D00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Hoja1!$K$3:$K$5</c:f>
              <c:strCache>
                <c:ptCount val="3"/>
                <c:pt idx="0">
                  <c:v>La he compartido con amigos o familiares cercanos.</c:v>
                </c:pt>
                <c:pt idx="1">
                  <c:v>La he compartido en redes sociales como Facebook, Twitter, o Instagram.</c:v>
                </c:pt>
                <c:pt idx="2">
                  <c:v>No he compartido mi experiencia con nadie.</c:v>
                </c:pt>
              </c:strCache>
            </c:strRef>
          </c:cat>
          <c:val>
            <c:numRef>
              <c:f>Hoja1!$L$3:$L$5</c:f>
              <c:numCache>
                <c:formatCode>General</c:formatCode>
                <c:ptCount val="3"/>
                <c:pt idx="0">
                  <c:v>53.0</c:v>
                </c:pt>
                <c:pt idx="1">
                  <c:v>9.0</c:v>
                </c:pt>
                <c:pt idx="2">
                  <c:v>91.0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9-4DB0-90D9-AA0FDA4F136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A6-4ABE-9DA9-BCE90D1B6F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A6-4ABE-9DA9-BCE90D1B6F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A6-4ABE-9DA9-BCE90D1B6F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A6-4ABE-9DA9-BCE90D1B6F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Hoja1!$N$3:$N$6</c:f>
              <c:strCache>
                <c:ptCount val="4"/>
                <c:pt idx="0">
                  <c:v>Sí, definitivamente</c:v>
                </c:pt>
                <c:pt idx="1">
                  <c:v>Sí, un poco</c:v>
                </c:pt>
                <c:pt idx="2">
                  <c:v>No, no ha cambiado mi preferencia</c:v>
                </c:pt>
                <c:pt idx="3">
                  <c:v>No, prefiero otras bebidas</c:v>
                </c:pt>
              </c:strCache>
            </c:strRef>
          </c:cat>
          <c:val>
            <c:numRef>
              <c:f>Hoja1!$O$3:$O$6</c:f>
              <c:numCache>
                <c:formatCode>General</c:formatCode>
                <c:ptCount val="4"/>
                <c:pt idx="0">
                  <c:v>17.0</c:v>
                </c:pt>
                <c:pt idx="1">
                  <c:v>47.0</c:v>
                </c:pt>
                <c:pt idx="2">
                  <c:v>49.0</c:v>
                </c:pt>
                <c:pt idx="3">
                  <c:v>40.0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BB-48FF-88EE-A24496F82E5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0543845358713"/>
          <c:y val="0.0674373795761079"/>
          <c:w val="0.56140350877193"/>
          <c:h val="0.8940269749518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7B-4BC0-BD6D-59A138FBDC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27B-4BC0-BD6D-59A138FBDC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27B-4BC0-BD6D-59A138FBDC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27B-4BC0-BD6D-59A138FBD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Hoja1!$Q$3:$Q$6</c:f>
              <c:strCache>
                <c:ptCount val="4"/>
                <c:pt idx="0">
                  <c:v>Nunca he notado el logo de Pepsi mientras jugaba.</c:v>
                </c:pt>
                <c:pt idx="1">
                  <c:v>Lo vi ocasionalmente mientras jugaba.</c:v>
                </c:pt>
                <c:pt idx="2">
                  <c:v>Lo vi con frecuencia mientras jugaba.</c:v>
                </c:pt>
                <c:pt idx="3">
                  <c:v>El logo de Pepsi era muy prominente en el juego y lo vi constantemente.</c:v>
                </c:pt>
              </c:strCache>
            </c:strRef>
          </c:cat>
          <c:val>
            <c:numRef>
              <c:f>Hoja1!$R$3:$R$6</c:f>
              <c:numCache>
                <c:formatCode>General</c:formatCode>
                <c:ptCount val="4"/>
                <c:pt idx="0">
                  <c:v>34.0</c:v>
                </c:pt>
                <c:pt idx="1">
                  <c:v>38.0</c:v>
                </c:pt>
                <c:pt idx="2">
                  <c:v>41.0</c:v>
                </c:pt>
                <c:pt idx="3">
                  <c:v>40.0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7C-4B43-AF24-D193980C3C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441767233404"/>
          <c:y val="0.0677506775067751"/>
          <c:w val="0.546562228024369"/>
          <c:h val="0.8509485094850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E1-4057-B38A-38CE2F14C6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E1-4057-B38A-38CE2F14C6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E1-4057-B38A-38CE2F14C6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E1-4057-B38A-38CE2F14C6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5E1-4057-B38A-38CE2F14C6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Hoja1!$T$3:$T$7</c:f>
              <c:strCache>
                <c:ptCount val="5"/>
                <c:pt idx="0">
                  <c:v>1 Nada en absoluto</c:v>
                </c:pt>
                <c:pt idx="1">
                  <c:v>2 Casi nada</c:v>
                </c:pt>
                <c:pt idx="2">
                  <c:v>3 Algo</c:v>
                </c:pt>
                <c:pt idx="3">
                  <c:v>4 Mucho</c:v>
                </c:pt>
                <c:pt idx="4">
                  <c:v>5 Totalmente</c:v>
                </c:pt>
              </c:strCache>
            </c:strRef>
          </c:cat>
          <c:val>
            <c:numRef>
              <c:f>Hoja1!$U$3:$U$7</c:f>
              <c:numCache>
                <c:formatCode>General</c:formatCode>
                <c:ptCount val="5"/>
                <c:pt idx="0">
                  <c:v>32.0</c:v>
                </c:pt>
                <c:pt idx="1">
                  <c:v>36.0</c:v>
                </c:pt>
                <c:pt idx="2">
                  <c:v>53.0</c:v>
                </c:pt>
                <c:pt idx="3">
                  <c:v>14.0</c:v>
                </c:pt>
                <c:pt idx="4">
                  <c:v>18.0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40-4D1B-937E-5F06F7F5DB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195429472025"/>
          <c:y val="0.114827201783724"/>
          <c:w val="0.544523246650906"/>
          <c:h val="0.7703455964325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299-4B18-83F2-D377712D89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299-4B18-83F2-D377712D89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99-4B18-83F2-D377712D89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299-4B18-83F2-D377712D89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Hoja1!$W$3:$W$6</c:f>
              <c:strCache>
                <c:ptCount val="4"/>
                <c:pt idx="0">
                  <c:v>Logo de Pepsi</c:v>
                </c:pt>
                <c:pt idx="1">
                  <c:v>Latas de Pepsi</c:v>
                </c:pt>
                <c:pt idx="2">
                  <c:v>Máquinas expendedoras de Pepsi</c:v>
                </c:pt>
                <c:pt idx="3">
                  <c:v>No recuerdo ningún aspecto en particular</c:v>
                </c:pt>
              </c:strCache>
            </c:strRef>
          </c:cat>
          <c:val>
            <c:numRef>
              <c:f>Hoja1!$X$3:$X$6</c:f>
              <c:numCache>
                <c:formatCode>General</c:formatCode>
                <c:ptCount val="4"/>
                <c:pt idx="0">
                  <c:v>63.0</c:v>
                </c:pt>
                <c:pt idx="1">
                  <c:v>53.0</c:v>
                </c:pt>
                <c:pt idx="2">
                  <c:v>12.0</c:v>
                </c:pt>
                <c:pt idx="3">
                  <c:v>25.0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89-44AA-BCA2-353EEB54719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42-403C-9D4B-3373B64E99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42-403C-9D4B-3373B64E99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42-403C-9D4B-3373B64E99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B42-403C-9D4B-3373B64E99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Hoja1!$Z$3:$Z$6</c:f>
              <c:strCache>
                <c:ptCount val="4"/>
                <c:pt idx="0">
                  <c:v>Sí, tuve que recoger latas de Pepsi.</c:v>
                </c:pt>
                <c:pt idx="1">
                  <c:v>Sí, tuve que beber latas de Pepsi de una máquina expendedora.</c:v>
                </c:pt>
                <c:pt idx="2">
                  <c:v>Sí, había anuncios de Pepsi en todo el juego.</c:v>
                </c:pt>
                <c:pt idx="3">
                  <c:v>No, no hubo interacción con productos de Pepsi.</c:v>
                </c:pt>
              </c:strCache>
            </c:strRef>
          </c:cat>
          <c:val>
            <c:numRef>
              <c:f>Hoja1!$AA$3:$AA$6</c:f>
              <c:numCache>
                <c:formatCode>General</c:formatCode>
                <c:ptCount val="4"/>
                <c:pt idx="0">
                  <c:v>87.0</c:v>
                </c:pt>
                <c:pt idx="1">
                  <c:v>15.0</c:v>
                </c:pt>
                <c:pt idx="2">
                  <c:v>22.0</c:v>
                </c:pt>
                <c:pt idx="3">
                  <c:v>29.0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CC-431E-BAFD-4C3D0DD7C55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5</xdr:row>
      <xdr:rowOff>152400</xdr:rowOff>
    </xdr:from>
    <xdr:to>
      <xdr:col>3</xdr:col>
      <xdr:colOff>30480</xdr:colOff>
      <xdr:row>15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63CC600-5FE1-492A-94E2-E0651F6B8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739140</xdr:colOff>
      <xdr:row>7</xdr:row>
      <xdr:rowOff>83820</xdr:rowOff>
    </xdr:from>
    <xdr:to>
      <xdr:col>6</xdr:col>
      <xdr:colOff>701040</xdr:colOff>
      <xdr:row>16</xdr:row>
      <xdr:rowOff>144780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2E222E0-703C-4316-9C41-DC0B60398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434340</xdr:colOff>
      <xdr:row>7</xdr:row>
      <xdr:rowOff>76200</xdr:rowOff>
    </xdr:from>
    <xdr:to>
      <xdr:col>8</xdr:col>
      <xdr:colOff>335280</xdr:colOff>
      <xdr:row>24</xdr:row>
      <xdr:rowOff>106680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7D0F6F8-D4E0-4E98-9976-6FCCE7FA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266700</xdr:colOff>
      <xdr:row>7</xdr:row>
      <xdr:rowOff>76200</xdr:rowOff>
    </xdr:from>
    <xdr:to>
      <xdr:col>10</xdr:col>
      <xdr:colOff>4206240</xdr:colOff>
      <xdr:row>22</xdr:row>
      <xdr:rowOff>106680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33C468EC-B930-40F0-9CCA-FC57AAFAC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548640</xdr:colOff>
      <xdr:row>8</xdr:row>
      <xdr:rowOff>30480</xdr:rowOff>
    </xdr:from>
    <xdr:to>
      <xdr:col>15</xdr:col>
      <xdr:colOff>213360</xdr:colOff>
      <xdr:row>20</xdr:row>
      <xdr:rowOff>106680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BA30C13-9ECA-4C92-BE13-DCDC6D30D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182880</xdr:colOff>
      <xdr:row>8</xdr:row>
      <xdr:rowOff>45720</xdr:rowOff>
    </xdr:from>
    <xdr:to>
      <xdr:col>17</xdr:col>
      <xdr:colOff>251460</xdr:colOff>
      <xdr:row>24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2D93D9C7-5F8A-4315-85FD-5D06B3CBE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518160</xdr:colOff>
      <xdr:row>8</xdr:row>
      <xdr:rowOff>114300</xdr:rowOff>
    </xdr:from>
    <xdr:to>
      <xdr:col>21</xdr:col>
      <xdr:colOff>708660</xdr:colOff>
      <xdr:row>19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827D5A40-019B-4CF2-990D-038F2251C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83820</xdr:colOff>
      <xdr:row>7</xdr:row>
      <xdr:rowOff>160020</xdr:rowOff>
    </xdr:from>
    <xdr:to>
      <xdr:col>24</xdr:col>
      <xdr:colOff>106680</xdr:colOff>
      <xdr:row>21</xdr:row>
      <xdr:rowOff>91440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A559478F-3ADC-4460-B7F1-C25A6249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91440</xdr:colOff>
      <xdr:row>8</xdr:row>
      <xdr:rowOff>7620</xdr:rowOff>
    </xdr:from>
    <xdr:to>
      <xdr:col>26</xdr:col>
      <xdr:colOff>350520</xdr:colOff>
      <xdr:row>25</xdr:row>
      <xdr:rowOff>121920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C32F44EE-0DD0-446E-ADDB-C10001B77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67900</xdr:colOff>
      <xdr:row>8</xdr:row>
      <xdr:rowOff>84499</xdr:rowOff>
    </xdr:from>
    <xdr:to>
      <xdr:col>29</xdr:col>
      <xdr:colOff>709188</xdr:colOff>
      <xdr:row>25</xdr:row>
      <xdr:rowOff>6036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B5FF77EE-336B-4F24-B4B6-19A5F08D0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399862</xdr:colOff>
      <xdr:row>7</xdr:row>
      <xdr:rowOff>159946</xdr:rowOff>
    </xdr:from>
    <xdr:to>
      <xdr:col>32</xdr:col>
      <xdr:colOff>98080</xdr:colOff>
      <xdr:row>24</xdr:row>
      <xdr:rowOff>81482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2D973BE9-6BD4-4825-88D0-1F32ED37C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452675</xdr:colOff>
      <xdr:row>9</xdr:row>
      <xdr:rowOff>30179</xdr:rowOff>
    </xdr:from>
    <xdr:to>
      <xdr:col>36</xdr:col>
      <xdr:colOff>520575</xdr:colOff>
      <xdr:row>21</xdr:row>
      <xdr:rowOff>90535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A221A4A8-E50B-43F3-98FE-7C11B447C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829901</xdr:colOff>
      <xdr:row>8</xdr:row>
      <xdr:rowOff>76955</xdr:rowOff>
    </xdr:from>
    <xdr:to>
      <xdr:col>38</xdr:col>
      <xdr:colOff>407406</xdr:colOff>
      <xdr:row>24</xdr:row>
      <xdr:rowOff>164472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2BDE1648-A012-4927-9379-4A9164E83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40</xdr:col>
      <xdr:colOff>671466</xdr:colOff>
      <xdr:row>7</xdr:row>
      <xdr:rowOff>107134</xdr:rowOff>
    </xdr:from>
    <xdr:to>
      <xdr:col>41</xdr:col>
      <xdr:colOff>264060</xdr:colOff>
      <xdr:row>24</xdr:row>
      <xdr:rowOff>28670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E7BBBC1-FD0C-42DC-9B16-0E6A1B90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42</xdr:col>
      <xdr:colOff>414951</xdr:colOff>
      <xdr:row>8</xdr:row>
      <xdr:rowOff>99588</xdr:rowOff>
    </xdr:from>
    <xdr:to>
      <xdr:col>45</xdr:col>
      <xdr:colOff>475307</xdr:colOff>
      <xdr:row>18</xdr:row>
      <xdr:rowOff>52811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99D4301B-9602-452F-BD21-A53E2DC37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814812</xdr:colOff>
      <xdr:row>10</xdr:row>
      <xdr:rowOff>31687</xdr:rowOff>
    </xdr:from>
    <xdr:to>
      <xdr:col>47</xdr:col>
      <xdr:colOff>475307</xdr:colOff>
      <xdr:row>26</xdr:row>
      <xdr:rowOff>119204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A34808A0-6AEA-49E5-81F9-343394B42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outlinePr summaryBelow="0" summaryRight="0"/>
  </sheetPr>
  <dimension ref="A1:V645"/>
  <sheetViews>
    <sheetView topLeftCell="F1" zoomScale="65" workbookViewId="0">
      <pane ySplit="1" topLeftCell="A2" activePane="bottomLeft" state="frozen"/>
      <selection pane="bottomLeft" activeCell="O43" sqref="O43"/>
    </sheetView>
  </sheetViews>
  <sheetFormatPr baseColWidth="10" defaultColWidth="12.6640625" defaultRowHeight="15.75" customHeight="1" x14ac:dyDescent="0"/>
  <cols>
    <col min="1" max="27" width="18.83203125" style="7" customWidth="1"/>
    <col min="28" max="16384" width="12.6640625" style="7"/>
  </cols>
  <sheetData>
    <row r="1" spans="1:21" ht="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 ht="18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32</v>
      </c>
      <c r="M2" s="5" t="s">
        <v>59</v>
      </c>
      <c r="N2" s="5" t="s">
        <v>70</v>
      </c>
      <c r="O2" s="5" t="s">
        <v>33</v>
      </c>
      <c r="P2" s="5" t="s">
        <v>34</v>
      </c>
      <c r="Q2" s="5" t="s">
        <v>35</v>
      </c>
      <c r="R2" s="5" t="s">
        <v>36</v>
      </c>
      <c r="S2" s="5" t="s">
        <v>37</v>
      </c>
      <c r="T2" s="5" t="s">
        <v>38</v>
      </c>
      <c r="U2" s="5" t="s">
        <v>39</v>
      </c>
    </row>
    <row r="3" spans="1:21" customFormat="1" ht="12" hidden="1">
      <c r="A3" s="1" t="s">
        <v>40</v>
      </c>
      <c r="B3" s="1" t="s">
        <v>22</v>
      </c>
      <c r="C3" s="1" t="s">
        <v>23</v>
      </c>
      <c r="D3" s="1" t="s">
        <v>41</v>
      </c>
      <c r="E3" s="1" t="s">
        <v>25</v>
      </c>
      <c r="F3" s="1" t="s">
        <v>42</v>
      </c>
    </row>
    <row r="4" spans="1:21" customFormat="1" ht="12" hidden="1">
      <c r="A4" s="1" t="s">
        <v>21</v>
      </c>
      <c r="B4" s="1" t="s">
        <v>22</v>
      </c>
      <c r="C4" s="1" t="s">
        <v>23</v>
      </c>
      <c r="D4" s="1" t="s">
        <v>41</v>
      </c>
      <c r="E4" s="1" t="s">
        <v>25</v>
      </c>
      <c r="F4" s="1" t="s">
        <v>42</v>
      </c>
    </row>
    <row r="5" spans="1:21" customFormat="1" ht="12" hidden="1">
      <c r="A5" s="1" t="s">
        <v>21</v>
      </c>
      <c r="B5" s="1" t="s">
        <v>43</v>
      </c>
      <c r="C5" s="1" t="s">
        <v>23</v>
      </c>
      <c r="D5" s="1" t="s">
        <v>41</v>
      </c>
      <c r="E5" s="1" t="s">
        <v>25</v>
      </c>
      <c r="F5" s="1" t="s">
        <v>42</v>
      </c>
    </row>
    <row r="6" spans="1:21" customFormat="1" ht="12" hidden="1">
      <c r="A6" s="1" t="s">
        <v>21</v>
      </c>
      <c r="B6" s="1" t="s">
        <v>22</v>
      </c>
      <c r="C6" s="1" t="s">
        <v>23</v>
      </c>
      <c r="D6" s="1" t="s">
        <v>41</v>
      </c>
      <c r="E6" s="1" t="s">
        <v>25</v>
      </c>
      <c r="F6" s="1" t="s">
        <v>42</v>
      </c>
    </row>
    <row r="7" spans="1:21" customFormat="1" ht="12" hidden="1">
      <c r="A7" s="1" t="s">
        <v>21</v>
      </c>
      <c r="B7" s="1" t="s">
        <v>43</v>
      </c>
      <c r="C7" s="1" t="s">
        <v>23</v>
      </c>
      <c r="D7" s="1" t="s">
        <v>41</v>
      </c>
      <c r="E7" s="1" t="s">
        <v>25</v>
      </c>
      <c r="F7" s="1" t="s">
        <v>42</v>
      </c>
    </row>
    <row r="8" spans="1:21" customFormat="1" ht="12" hidden="1">
      <c r="A8" s="1" t="s">
        <v>21</v>
      </c>
      <c r="B8" s="1" t="s">
        <v>22</v>
      </c>
      <c r="C8" s="1" t="s">
        <v>23</v>
      </c>
      <c r="D8" s="1" t="s">
        <v>41</v>
      </c>
      <c r="E8" s="1" t="s">
        <v>25</v>
      </c>
      <c r="F8" s="1" t="s">
        <v>42</v>
      </c>
    </row>
    <row r="9" spans="1:21" customFormat="1" ht="12" hidden="1">
      <c r="A9" s="1" t="s">
        <v>21</v>
      </c>
      <c r="B9" s="1" t="s">
        <v>43</v>
      </c>
      <c r="C9" s="1" t="s">
        <v>23</v>
      </c>
      <c r="D9" s="1" t="s">
        <v>41</v>
      </c>
      <c r="E9" s="1" t="s">
        <v>25</v>
      </c>
      <c r="F9" s="1" t="s">
        <v>42</v>
      </c>
    </row>
    <row r="10" spans="1:21" customFormat="1" ht="12" hidden="1">
      <c r="A10" s="1" t="s">
        <v>21</v>
      </c>
      <c r="B10" s="1" t="s">
        <v>22</v>
      </c>
      <c r="C10" s="1" t="s">
        <v>23</v>
      </c>
      <c r="D10" s="1" t="s">
        <v>41</v>
      </c>
      <c r="E10" s="1" t="s">
        <v>25</v>
      </c>
      <c r="F10" s="1" t="s">
        <v>42</v>
      </c>
    </row>
    <row r="11" spans="1:21" customFormat="1" ht="12" hidden="1">
      <c r="A11" s="1" t="s">
        <v>21</v>
      </c>
      <c r="B11" s="1" t="s">
        <v>22</v>
      </c>
      <c r="C11" s="1" t="s">
        <v>23</v>
      </c>
      <c r="D11" s="1" t="s">
        <v>41</v>
      </c>
      <c r="E11" s="1" t="s">
        <v>25</v>
      </c>
      <c r="F11" s="1" t="s">
        <v>42</v>
      </c>
    </row>
    <row r="12" spans="1:21" customFormat="1" ht="12" hidden="1">
      <c r="A12" s="1" t="s">
        <v>21</v>
      </c>
      <c r="B12" s="1" t="s">
        <v>22</v>
      </c>
      <c r="C12" s="1" t="s">
        <v>23</v>
      </c>
      <c r="D12" s="1" t="s">
        <v>41</v>
      </c>
      <c r="E12" s="1" t="s">
        <v>25</v>
      </c>
      <c r="F12" s="1" t="s">
        <v>42</v>
      </c>
    </row>
    <row r="13" spans="1:21" customFormat="1" ht="12" hidden="1">
      <c r="A13" s="1" t="s">
        <v>40</v>
      </c>
      <c r="B13" s="1" t="s">
        <v>44</v>
      </c>
      <c r="C13" s="1" t="s">
        <v>23</v>
      </c>
      <c r="D13" s="1" t="s">
        <v>41</v>
      </c>
      <c r="E13" s="1" t="s">
        <v>25</v>
      </c>
      <c r="F13" s="1" t="s">
        <v>42</v>
      </c>
    </row>
    <row r="14" spans="1:21" ht="18">
      <c r="A14" s="5" t="s">
        <v>40</v>
      </c>
      <c r="B14" s="5" t="s">
        <v>43</v>
      </c>
      <c r="C14" s="5" t="s">
        <v>23</v>
      </c>
      <c r="D14" s="5" t="s">
        <v>41</v>
      </c>
      <c r="E14" s="5" t="s">
        <v>25</v>
      </c>
      <c r="F14" s="5" t="s">
        <v>26</v>
      </c>
      <c r="G14" s="5" t="s">
        <v>45</v>
      </c>
      <c r="H14" s="5" t="s">
        <v>72</v>
      </c>
      <c r="I14" s="5" t="s">
        <v>29</v>
      </c>
      <c r="J14" s="5" t="s">
        <v>46</v>
      </c>
      <c r="K14" s="5" t="s">
        <v>31</v>
      </c>
      <c r="L14" s="5" t="s">
        <v>47</v>
      </c>
      <c r="M14" s="5" t="s">
        <v>48</v>
      </c>
      <c r="N14" s="5" t="s">
        <v>49</v>
      </c>
      <c r="O14" s="5" t="s">
        <v>50</v>
      </c>
      <c r="P14" s="5" t="s">
        <v>51</v>
      </c>
      <c r="Q14" s="5" t="s">
        <v>52</v>
      </c>
      <c r="R14" s="5" t="s">
        <v>53</v>
      </c>
      <c r="S14" s="5" t="s">
        <v>54</v>
      </c>
      <c r="T14" s="5" t="s">
        <v>55</v>
      </c>
      <c r="U14" s="5" t="s">
        <v>56</v>
      </c>
    </row>
    <row r="15" spans="1:21" ht="18">
      <c r="A15" s="5" t="s">
        <v>40</v>
      </c>
      <c r="B15" s="5" t="s">
        <v>43</v>
      </c>
      <c r="C15" s="5" t="s">
        <v>23</v>
      </c>
      <c r="D15" s="5" t="s">
        <v>41</v>
      </c>
      <c r="E15" s="5" t="s">
        <v>25</v>
      </c>
      <c r="F15" s="5" t="s">
        <v>26</v>
      </c>
      <c r="G15" s="5" t="s">
        <v>45</v>
      </c>
      <c r="H15" s="5" t="s">
        <v>28</v>
      </c>
      <c r="I15" s="5" t="s">
        <v>29</v>
      </c>
      <c r="J15" s="5" t="s">
        <v>46</v>
      </c>
      <c r="K15" s="5" t="s">
        <v>57</v>
      </c>
      <c r="L15" s="5" t="s">
        <v>58</v>
      </c>
      <c r="M15" s="5" t="s">
        <v>59</v>
      </c>
      <c r="N15" s="5" t="s">
        <v>60</v>
      </c>
      <c r="O15" s="5" t="s">
        <v>50</v>
      </c>
      <c r="P15" s="5" t="s">
        <v>61</v>
      </c>
      <c r="Q15" s="5" t="s">
        <v>62</v>
      </c>
      <c r="R15" s="5" t="s">
        <v>53</v>
      </c>
      <c r="S15" s="5" t="s">
        <v>63</v>
      </c>
      <c r="T15" s="5" t="s">
        <v>38</v>
      </c>
      <c r="U15" s="5" t="s">
        <v>64</v>
      </c>
    </row>
    <row r="16" spans="1:21" ht="18">
      <c r="A16" s="5" t="s">
        <v>40</v>
      </c>
      <c r="B16" s="5" t="s">
        <v>43</v>
      </c>
      <c r="C16" s="5" t="s">
        <v>23</v>
      </c>
      <c r="D16" s="5" t="s">
        <v>41</v>
      </c>
      <c r="E16" s="5" t="s">
        <v>25</v>
      </c>
      <c r="F16" s="5" t="s">
        <v>26</v>
      </c>
      <c r="G16" s="5" t="s">
        <v>45</v>
      </c>
      <c r="H16" s="5" t="s">
        <v>72</v>
      </c>
      <c r="I16" s="5" t="s">
        <v>29</v>
      </c>
      <c r="J16" s="5" t="s">
        <v>46</v>
      </c>
      <c r="K16" s="5" t="s">
        <v>57</v>
      </c>
      <c r="L16" s="5" t="s">
        <v>58</v>
      </c>
      <c r="M16" s="5" t="s">
        <v>48</v>
      </c>
      <c r="N16" s="5" t="s">
        <v>49</v>
      </c>
      <c r="O16" s="5" t="s">
        <v>65</v>
      </c>
      <c r="P16" s="5" t="s">
        <v>51</v>
      </c>
      <c r="Q16" s="5" t="s">
        <v>52</v>
      </c>
      <c r="R16" s="5" t="s">
        <v>66</v>
      </c>
      <c r="S16" s="5" t="s">
        <v>67</v>
      </c>
      <c r="T16" s="5" t="s">
        <v>55</v>
      </c>
      <c r="U16" s="5" t="s">
        <v>56</v>
      </c>
    </row>
    <row r="17" spans="1:6" customFormat="1" ht="12" hidden="1">
      <c r="A17" s="1" t="s">
        <v>21</v>
      </c>
      <c r="B17" s="1" t="s">
        <v>22</v>
      </c>
      <c r="C17" s="1" t="s">
        <v>23</v>
      </c>
      <c r="D17" s="1" t="s">
        <v>41</v>
      </c>
      <c r="E17" s="1" t="s">
        <v>25</v>
      </c>
      <c r="F17" s="1" t="s">
        <v>42</v>
      </c>
    </row>
    <row r="18" spans="1:6" customFormat="1" ht="12" hidden="1">
      <c r="A18" s="1" t="s">
        <v>21</v>
      </c>
      <c r="B18" s="1" t="s">
        <v>22</v>
      </c>
      <c r="C18" s="1" t="s">
        <v>23</v>
      </c>
      <c r="D18" s="1" t="s">
        <v>41</v>
      </c>
      <c r="E18" s="1" t="s">
        <v>25</v>
      </c>
      <c r="F18" s="1" t="s">
        <v>42</v>
      </c>
    </row>
    <row r="19" spans="1:6" customFormat="1" ht="12" hidden="1">
      <c r="A19" s="1" t="s">
        <v>21</v>
      </c>
      <c r="B19" s="1" t="s">
        <v>22</v>
      </c>
      <c r="C19" s="1" t="s">
        <v>23</v>
      </c>
      <c r="D19" s="1" t="s">
        <v>41</v>
      </c>
      <c r="E19" s="1" t="s">
        <v>25</v>
      </c>
      <c r="F19" s="1" t="s">
        <v>42</v>
      </c>
    </row>
    <row r="20" spans="1:6" customFormat="1" ht="12" hidden="1">
      <c r="A20" s="1" t="s">
        <v>40</v>
      </c>
      <c r="B20" s="1" t="s">
        <v>22</v>
      </c>
      <c r="C20" s="1" t="s">
        <v>23</v>
      </c>
      <c r="D20" s="1" t="s">
        <v>68</v>
      </c>
      <c r="E20" s="1" t="s">
        <v>25</v>
      </c>
      <c r="F20" s="1" t="s">
        <v>42</v>
      </c>
    </row>
    <row r="21" spans="1:6" customFormat="1" ht="12" hidden="1">
      <c r="A21" s="1" t="s">
        <v>40</v>
      </c>
      <c r="B21" s="1" t="s">
        <v>22</v>
      </c>
      <c r="C21" s="1" t="s">
        <v>69</v>
      </c>
      <c r="D21" s="1" t="s">
        <v>68</v>
      </c>
      <c r="E21" s="1" t="s">
        <v>25</v>
      </c>
      <c r="F21" s="1" t="s">
        <v>42</v>
      </c>
    </row>
    <row r="22" spans="1:6" customFormat="1" ht="12" hidden="1">
      <c r="A22" s="1" t="s">
        <v>21</v>
      </c>
      <c r="B22" s="1" t="s">
        <v>22</v>
      </c>
      <c r="C22" s="1" t="s">
        <v>69</v>
      </c>
      <c r="D22" s="1" t="s">
        <v>68</v>
      </c>
      <c r="E22" s="1" t="s">
        <v>25</v>
      </c>
      <c r="F22" s="1" t="s">
        <v>42</v>
      </c>
    </row>
    <row r="23" spans="1:6" customFormat="1" ht="12" hidden="1">
      <c r="A23" s="1" t="s">
        <v>40</v>
      </c>
      <c r="B23" s="1" t="s">
        <v>43</v>
      </c>
      <c r="C23" s="1" t="s">
        <v>69</v>
      </c>
      <c r="D23" s="1" t="s">
        <v>68</v>
      </c>
      <c r="E23" s="1" t="s">
        <v>25</v>
      </c>
      <c r="F23" s="1" t="s">
        <v>42</v>
      </c>
    </row>
    <row r="24" spans="1:6" customFormat="1" ht="12" hidden="1">
      <c r="A24" s="1" t="s">
        <v>40</v>
      </c>
      <c r="B24" s="1" t="s">
        <v>22</v>
      </c>
      <c r="C24" s="1" t="s">
        <v>69</v>
      </c>
      <c r="D24" s="1" t="s">
        <v>68</v>
      </c>
      <c r="E24" s="1" t="s">
        <v>25</v>
      </c>
      <c r="F24" s="1" t="s">
        <v>42</v>
      </c>
    </row>
    <row r="25" spans="1:6" customFormat="1" ht="12" hidden="1">
      <c r="A25" s="1" t="s">
        <v>21</v>
      </c>
      <c r="B25" s="1" t="s">
        <v>22</v>
      </c>
      <c r="C25" s="1" t="s">
        <v>69</v>
      </c>
      <c r="D25" s="1" t="s">
        <v>68</v>
      </c>
      <c r="E25" s="1" t="s">
        <v>25</v>
      </c>
      <c r="F25" s="1" t="s">
        <v>42</v>
      </c>
    </row>
    <row r="26" spans="1:6" customFormat="1" ht="12" hidden="1">
      <c r="A26" s="1" t="s">
        <v>21</v>
      </c>
      <c r="B26" s="1" t="s">
        <v>22</v>
      </c>
      <c r="C26" s="1" t="s">
        <v>69</v>
      </c>
      <c r="D26" s="1" t="s">
        <v>68</v>
      </c>
      <c r="E26" s="1" t="s">
        <v>25</v>
      </c>
      <c r="F26" s="1" t="s">
        <v>42</v>
      </c>
    </row>
    <row r="27" spans="1:6" customFormat="1" ht="12" hidden="1">
      <c r="A27" s="1" t="s">
        <v>21</v>
      </c>
      <c r="B27" s="1" t="s">
        <v>22</v>
      </c>
      <c r="C27" s="1" t="s">
        <v>69</v>
      </c>
      <c r="D27" s="1" t="s">
        <v>68</v>
      </c>
      <c r="E27" s="1" t="s">
        <v>25</v>
      </c>
      <c r="F27" s="1" t="s">
        <v>42</v>
      </c>
    </row>
    <row r="28" spans="1:6" customFormat="1" ht="12" hidden="1">
      <c r="A28" s="1" t="s">
        <v>21</v>
      </c>
      <c r="B28" s="1" t="s">
        <v>22</v>
      </c>
      <c r="C28" s="1" t="s">
        <v>69</v>
      </c>
      <c r="D28" s="1" t="s">
        <v>68</v>
      </c>
      <c r="E28" s="1" t="s">
        <v>25</v>
      </c>
      <c r="F28" s="1" t="s">
        <v>42</v>
      </c>
    </row>
    <row r="29" spans="1:6" customFormat="1" ht="12" hidden="1">
      <c r="A29" s="1" t="s">
        <v>21</v>
      </c>
      <c r="B29" s="1" t="s">
        <v>22</v>
      </c>
      <c r="C29" s="1" t="s">
        <v>69</v>
      </c>
      <c r="D29" s="1" t="s">
        <v>68</v>
      </c>
      <c r="E29" s="1" t="s">
        <v>25</v>
      </c>
      <c r="F29" s="1" t="s">
        <v>42</v>
      </c>
    </row>
    <row r="30" spans="1:6" customFormat="1" ht="12" hidden="1">
      <c r="A30" s="1" t="s">
        <v>40</v>
      </c>
      <c r="B30" s="1" t="s">
        <v>22</v>
      </c>
      <c r="C30" s="1" t="s">
        <v>69</v>
      </c>
      <c r="D30" s="1" t="s">
        <v>68</v>
      </c>
      <c r="E30" s="1" t="s">
        <v>25</v>
      </c>
      <c r="F30" s="1" t="s">
        <v>42</v>
      </c>
    </row>
    <row r="31" spans="1:6" customFormat="1" ht="12" hidden="1">
      <c r="A31" s="1" t="s">
        <v>21</v>
      </c>
      <c r="B31" s="1" t="s">
        <v>22</v>
      </c>
      <c r="C31" s="1" t="s">
        <v>69</v>
      </c>
      <c r="D31" s="1" t="s">
        <v>68</v>
      </c>
      <c r="E31" s="1" t="s">
        <v>25</v>
      </c>
      <c r="F31" s="1" t="s">
        <v>42</v>
      </c>
    </row>
    <row r="32" spans="1:6" customFormat="1" ht="12" hidden="1">
      <c r="A32" s="1" t="s">
        <v>21</v>
      </c>
      <c r="B32" s="1" t="s">
        <v>22</v>
      </c>
      <c r="C32" s="1" t="s">
        <v>69</v>
      </c>
      <c r="D32" s="1" t="s">
        <v>68</v>
      </c>
      <c r="E32" s="1" t="s">
        <v>25</v>
      </c>
      <c r="F32" s="1" t="s">
        <v>42</v>
      </c>
    </row>
    <row r="33" spans="1:21" customFormat="1" ht="12" hidden="1">
      <c r="A33" s="1" t="s">
        <v>21</v>
      </c>
      <c r="B33" s="1" t="s">
        <v>22</v>
      </c>
      <c r="C33" s="1" t="s">
        <v>69</v>
      </c>
      <c r="D33" s="1" t="s">
        <v>68</v>
      </c>
      <c r="E33" s="1" t="s">
        <v>25</v>
      </c>
      <c r="F33" s="1" t="s">
        <v>42</v>
      </c>
    </row>
    <row r="34" spans="1:21" customFormat="1" ht="12" hidden="1">
      <c r="A34" s="1" t="s">
        <v>21</v>
      </c>
      <c r="B34" s="1" t="s">
        <v>22</v>
      </c>
      <c r="C34" s="1" t="s">
        <v>69</v>
      </c>
      <c r="D34" s="1" t="s">
        <v>68</v>
      </c>
      <c r="E34" s="1" t="s">
        <v>25</v>
      </c>
      <c r="F34" s="1" t="s">
        <v>42</v>
      </c>
    </row>
    <row r="35" spans="1:21" customFormat="1" ht="12" hidden="1">
      <c r="A35" s="1" t="s">
        <v>21</v>
      </c>
      <c r="B35" s="1" t="s">
        <v>22</v>
      </c>
      <c r="C35" s="1" t="s">
        <v>69</v>
      </c>
      <c r="D35" s="1" t="s">
        <v>68</v>
      </c>
      <c r="E35" s="1" t="s">
        <v>25</v>
      </c>
      <c r="F35" s="1" t="s">
        <v>42</v>
      </c>
    </row>
    <row r="36" spans="1:21" customFormat="1" ht="12" hidden="1">
      <c r="A36" s="1" t="s">
        <v>21</v>
      </c>
      <c r="B36" s="1" t="s">
        <v>22</v>
      </c>
      <c r="C36" s="1" t="s">
        <v>69</v>
      </c>
      <c r="D36" s="1" t="s">
        <v>68</v>
      </c>
      <c r="E36" s="1" t="s">
        <v>25</v>
      </c>
      <c r="F36" s="1" t="s">
        <v>42</v>
      </c>
    </row>
    <row r="37" spans="1:21" ht="18">
      <c r="A37" s="5" t="s">
        <v>21</v>
      </c>
      <c r="B37" s="5" t="s">
        <v>22</v>
      </c>
      <c r="C37" s="5" t="s">
        <v>69</v>
      </c>
      <c r="D37" s="5" t="s">
        <v>68</v>
      </c>
      <c r="E37" s="5" t="s">
        <v>25</v>
      </c>
      <c r="F37" s="5" t="s">
        <v>26</v>
      </c>
      <c r="G37" s="5" t="s">
        <v>45</v>
      </c>
      <c r="H37" s="5" t="s">
        <v>28</v>
      </c>
      <c r="I37" s="5" t="s">
        <v>29</v>
      </c>
      <c r="J37" s="5" t="s">
        <v>30</v>
      </c>
      <c r="K37" s="5" t="s">
        <v>57</v>
      </c>
      <c r="L37" s="5" t="s">
        <v>58</v>
      </c>
      <c r="M37" s="5" t="s">
        <v>59</v>
      </c>
      <c r="N37" s="5" t="s">
        <v>70</v>
      </c>
      <c r="O37" s="5" t="s">
        <v>65</v>
      </c>
      <c r="P37" s="5" t="s">
        <v>61</v>
      </c>
      <c r="Q37" s="5" t="s">
        <v>52</v>
      </c>
      <c r="R37" s="5" t="s">
        <v>53</v>
      </c>
      <c r="S37" s="5" t="s">
        <v>67</v>
      </c>
      <c r="T37" s="5" t="s">
        <v>38</v>
      </c>
      <c r="U37" s="5" t="s">
        <v>39</v>
      </c>
    </row>
    <row r="38" spans="1:21" customFormat="1" ht="12" hidden="1">
      <c r="A38" s="1" t="s">
        <v>40</v>
      </c>
      <c r="B38" s="1" t="s">
        <v>22</v>
      </c>
      <c r="C38" s="1" t="s">
        <v>69</v>
      </c>
      <c r="D38" s="1" t="s">
        <v>68</v>
      </c>
      <c r="E38" s="1" t="s">
        <v>25</v>
      </c>
      <c r="F38" s="1" t="s">
        <v>42</v>
      </c>
    </row>
    <row r="39" spans="1:21" customFormat="1" ht="12" hidden="1">
      <c r="A39" s="1" t="s">
        <v>40</v>
      </c>
      <c r="B39" s="1" t="s">
        <v>22</v>
      </c>
      <c r="C39" s="1" t="s">
        <v>69</v>
      </c>
      <c r="D39" s="1" t="s">
        <v>68</v>
      </c>
      <c r="E39" s="1" t="s">
        <v>25</v>
      </c>
      <c r="F39" s="1" t="s">
        <v>42</v>
      </c>
    </row>
    <row r="40" spans="1:21" customFormat="1" ht="12" hidden="1">
      <c r="A40" s="1" t="s">
        <v>21</v>
      </c>
      <c r="B40" s="1" t="s">
        <v>22</v>
      </c>
      <c r="C40" s="1" t="s">
        <v>69</v>
      </c>
      <c r="D40" s="1" t="s">
        <v>68</v>
      </c>
      <c r="E40" s="1" t="s">
        <v>25</v>
      </c>
      <c r="F40" s="1" t="s">
        <v>42</v>
      </c>
    </row>
    <row r="41" spans="1:21" customFormat="1" ht="12" hidden="1">
      <c r="A41" s="1" t="s">
        <v>21</v>
      </c>
      <c r="B41" s="1" t="s">
        <v>22</v>
      </c>
      <c r="C41" s="1" t="s">
        <v>69</v>
      </c>
      <c r="D41" s="1" t="s">
        <v>68</v>
      </c>
      <c r="E41" s="1" t="s">
        <v>25</v>
      </c>
      <c r="F41" s="1" t="s">
        <v>42</v>
      </c>
    </row>
    <row r="42" spans="1:21" customFormat="1" ht="12" hidden="1">
      <c r="A42" s="1" t="s">
        <v>40</v>
      </c>
      <c r="B42" s="1" t="s">
        <v>22</v>
      </c>
      <c r="C42" s="1" t="s">
        <v>69</v>
      </c>
      <c r="D42" s="1" t="s">
        <v>68</v>
      </c>
      <c r="E42" s="1" t="s">
        <v>25</v>
      </c>
      <c r="F42" s="1" t="s">
        <v>42</v>
      </c>
    </row>
    <row r="43" spans="1:21" ht="18">
      <c r="A43" s="5" t="s">
        <v>40</v>
      </c>
      <c r="B43" s="5" t="s">
        <v>22</v>
      </c>
      <c r="C43" s="5" t="s">
        <v>69</v>
      </c>
      <c r="D43" s="5" t="s">
        <v>68</v>
      </c>
      <c r="E43" s="5" t="s">
        <v>25</v>
      </c>
      <c r="F43" s="5" t="s">
        <v>26</v>
      </c>
      <c r="G43" s="5" t="s">
        <v>71</v>
      </c>
      <c r="H43" s="5" t="s">
        <v>72</v>
      </c>
      <c r="I43" s="5" t="s">
        <v>73</v>
      </c>
      <c r="J43" s="5" t="s">
        <v>74</v>
      </c>
      <c r="K43" s="5" t="s">
        <v>75</v>
      </c>
      <c r="L43" s="5" t="s">
        <v>76</v>
      </c>
      <c r="M43" s="5" t="s">
        <v>77</v>
      </c>
      <c r="N43" s="5" t="s">
        <v>78</v>
      </c>
      <c r="O43" s="5" t="s">
        <v>33</v>
      </c>
      <c r="P43" s="5" t="s">
        <v>34</v>
      </c>
      <c r="Q43" s="5" t="s">
        <v>35</v>
      </c>
      <c r="R43" s="5" t="s">
        <v>79</v>
      </c>
      <c r="S43" s="5" t="s">
        <v>37</v>
      </c>
      <c r="T43" s="5" t="s">
        <v>38</v>
      </c>
      <c r="U43" s="5" t="s">
        <v>80</v>
      </c>
    </row>
    <row r="44" spans="1:21" customFormat="1" ht="12" hidden="1">
      <c r="A44" s="1" t="s">
        <v>21</v>
      </c>
      <c r="B44" s="1" t="s">
        <v>22</v>
      </c>
      <c r="C44" s="1" t="s">
        <v>69</v>
      </c>
      <c r="D44" s="1" t="s">
        <v>68</v>
      </c>
      <c r="E44" s="1" t="s">
        <v>25</v>
      </c>
      <c r="F44" s="1" t="s">
        <v>42</v>
      </c>
    </row>
    <row r="45" spans="1:21" ht="18">
      <c r="A45" s="5" t="s">
        <v>40</v>
      </c>
      <c r="B45" s="5" t="s">
        <v>22</v>
      </c>
      <c r="C45" s="5" t="s">
        <v>69</v>
      </c>
      <c r="D45" s="5" t="s">
        <v>68</v>
      </c>
      <c r="E45" s="5" t="s">
        <v>25</v>
      </c>
      <c r="F45" s="5" t="s">
        <v>26</v>
      </c>
      <c r="G45" s="5" t="s">
        <v>45</v>
      </c>
      <c r="H45" s="5" t="s">
        <v>28</v>
      </c>
      <c r="I45" s="5" t="s">
        <v>29</v>
      </c>
      <c r="J45" s="5" t="s">
        <v>30</v>
      </c>
      <c r="K45" s="5" t="s">
        <v>31</v>
      </c>
      <c r="L45" s="5" t="s">
        <v>32</v>
      </c>
      <c r="M45" s="5" t="s">
        <v>59</v>
      </c>
      <c r="N45" s="5" t="s">
        <v>70</v>
      </c>
      <c r="O45" s="5" t="s">
        <v>33</v>
      </c>
      <c r="P45" s="5" t="s">
        <v>34</v>
      </c>
      <c r="Q45" s="5" t="s">
        <v>35</v>
      </c>
      <c r="R45" s="5" t="s">
        <v>36</v>
      </c>
      <c r="S45" s="5" t="s">
        <v>37</v>
      </c>
      <c r="T45" s="5" t="s">
        <v>38</v>
      </c>
      <c r="U45" s="5" t="s">
        <v>39</v>
      </c>
    </row>
    <row r="46" spans="1:21" customFormat="1" ht="12" hidden="1">
      <c r="A46" s="1" t="s">
        <v>21</v>
      </c>
      <c r="B46" s="1" t="s">
        <v>22</v>
      </c>
      <c r="C46" s="1" t="s">
        <v>69</v>
      </c>
      <c r="D46" s="1" t="s">
        <v>68</v>
      </c>
      <c r="E46" s="1" t="s">
        <v>25</v>
      </c>
      <c r="F46" s="1" t="s">
        <v>42</v>
      </c>
    </row>
    <row r="47" spans="1:21" customFormat="1" ht="12" hidden="1">
      <c r="A47" s="1" t="s">
        <v>21</v>
      </c>
      <c r="B47" s="1" t="s">
        <v>22</v>
      </c>
      <c r="C47" s="1" t="s">
        <v>69</v>
      </c>
      <c r="D47" s="1" t="s">
        <v>68</v>
      </c>
      <c r="E47" s="1" t="s">
        <v>25</v>
      </c>
      <c r="F47" s="1" t="s">
        <v>42</v>
      </c>
    </row>
    <row r="48" spans="1:21" ht="18">
      <c r="A48" s="5" t="s">
        <v>21</v>
      </c>
      <c r="B48" s="5" t="s">
        <v>22</v>
      </c>
      <c r="C48" s="5" t="s">
        <v>69</v>
      </c>
      <c r="D48" s="5" t="s">
        <v>68</v>
      </c>
      <c r="E48" s="5" t="s">
        <v>25</v>
      </c>
      <c r="F48" s="5" t="s">
        <v>26</v>
      </c>
      <c r="G48" s="5" t="s">
        <v>81</v>
      </c>
      <c r="H48" s="5" t="s">
        <v>82</v>
      </c>
      <c r="I48" s="5" t="s">
        <v>73</v>
      </c>
      <c r="J48" s="5" t="s">
        <v>74</v>
      </c>
      <c r="K48" s="5" t="s">
        <v>83</v>
      </c>
      <c r="L48" s="5" t="s">
        <v>84</v>
      </c>
      <c r="M48" s="5" t="s">
        <v>77</v>
      </c>
      <c r="N48" s="5" t="s">
        <v>60</v>
      </c>
      <c r="O48" s="5" t="s">
        <v>90</v>
      </c>
      <c r="P48" s="5" t="s">
        <v>85</v>
      </c>
      <c r="Q48" s="5" t="s">
        <v>86</v>
      </c>
      <c r="R48" s="5" t="s">
        <v>53</v>
      </c>
      <c r="S48" s="5" t="s">
        <v>37</v>
      </c>
      <c r="T48" s="5" t="s">
        <v>87</v>
      </c>
      <c r="U48" s="5" t="s">
        <v>39</v>
      </c>
    </row>
    <row r="49" spans="1:6" customFormat="1" ht="12" hidden="1">
      <c r="A49" s="1" t="s">
        <v>21</v>
      </c>
      <c r="B49" s="1" t="s">
        <v>22</v>
      </c>
      <c r="C49" s="1" t="s">
        <v>69</v>
      </c>
      <c r="D49" s="1" t="s">
        <v>68</v>
      </c>
      <c r="E49" s="1" t="s">
        <v>25</v>
      </c>
      <c r="F49" s="1" t="s">
        <v>42</v>
      </c>
    </row>
    <row r="50" spans="1:6" customFormat="1" ht="12" hidden="1">
      <c r="A50" s="1" t="s">
        <v>21</v>
      </c>
      <c r="B50" s="1" t="s">
        <v>22</v>
      </c>
      <c r="C50" s="1" t="s">
        <v>69</v>
      </c>
      <c r="D50" s="1" t="s">
        <v>68</v>
      </c>
      <c r="E50" s="1" t="s">
        <v>25</v>
      </c>
      <c r="F50" s="1" t="s">
        <v>42</v>
      </c>
    </row>
    <row r="51" spans="1:6" customFormat="1" ht="12" hidden="1">
      <c r="A51" s="1" t="s">
        <v>21</v>
      </c>
      <c r="B51" s="1" t="s">
        <v>22</v>
      </c>
      <c r="C51" s="1" t="s">
        <v>69</v>
      </c>
      <c r="D51" s="1" t="s">
        <v>68</v>
      </c>
      <c r="E51" s="1" t="s">
        <v>25</v>
      </c>
      <c r="F51" s="1" t="s">
        <v>42</v>
      </c>
    </row>
    <row r="52" spans="1:6" customFormat="1" ht="12" hidden="1">
      <c r="A52" s="1" t="s">
        <v>21</v>
      </c>
      <c r="B52" s="1" t="s">
        <v>22</v>
      </c>
      <c r="C52" s="1" t="s">
        <v>69</v>
      </c>
      <c r="D52" s="1" t="s">
        <v>41</v>
      </c>
      <c r="E52" s="1" t="s">
        <v>25</v>
      </c>
      <c r="F52" s="1" t="s">
        <v>42</v>
      </c>
    </row>
    <row r="53" spans="1:6" customFormat="1" ht="12" hidden="1">
      <c r="A53" s="1" t="s">
        <v>40</v>
      </c>
      <c r="B53" s="1" t="s">
        <v>43</v>
      </c>
      <c r="C53" s="1" t="s">
        <v>69</v>
      </c>
      <c r="D53" s="1" t="s">
        <v>41</v>
      </c>
      <c r="E53" s="1" t="s">
        <v>25</v>
      </c>
      <c r="F53" s="1" t="s">
        <v>42</v>
      </c>
    </row>
    <row r="54" spans="1:6" customFormat="1" ht="12" hidden="1">
      <c r="A54" s="1" t="s">
        <v>40</v>
      </c>
      <c r="B54" s="1" t="s">
        <v>43</v>
      </c>
      <c r="C54" s="1" t="s">
        <v>69</v>
      </c>
      <c r="D54" s="1" t="s">
        <v>41</v>
      </c>
      <c r="E54" s="1" t="s">
        <v>25</v>
      </c>
      <c r="F54" s="1" t="s">
        <v>42</v>
      </c>
    </row>
    <row r="55" spans="1:6" customFormat="1" ht="12" hidden="1">
      <c r="A55" s="1" t="s">
        <v>40</v>
      </c>
      <c r="B55" s="1" t="s">
        <v>43</v>
      </c>
      <c r="C55" s="1" t="s">
        <v>69</v>
      </c>
      <c r="D55" s="1" t="s">
        <v>41</v>
      </c>
      <c r="E55" s="1" t="s">
        <v>25</v>
      </c>
      <c r="F55" s="1" t="s">
        <v>42</v>
      </c>
    </row>
    <row r="56" spans="1:6" customFormat="1" ht="12" hidden="1">
      <c r="A56" s="1" t="s">
        <v>21</v>
      </c>
      <c r="B56" s="1" t="s">
        <v>22</v>
      </c>
      <c r="C56" s="1" t="s">
        <v>69</v>
      </c>
      <c r="D56" s="1" t="s">
        <v>41</v>
      </c>
      <c r="E56" s="1" t="s">
        <v>25</v>
      </c>
      <c r="F56" s="1" t="s">
        <v>42</v>
      </c>
    </row>
    <row r="57" spans="1:6" customFormat="1" ht="12" hidden="1">
      <c r="A57" s="1" t="s">
        <v>40</v>
      </c>
      <c r="B57" s="1" t="s">
        <v>22</v>
      </c>
      <c r="C57" s="1" t="s">
        <v>69</v>
      </c>
      <c r="D57" s="1" t="s">
        <v>41</v>
      </c>
      <c r="E57" s="1" t="s">
        <v>25</v>
      </c>
      <c r="F57" s="1" t="s">
        <v>42</v>
      </c>
    </row>
    <row r="58" spans="1:6" customFormat="1" ht="12" hidden="1">
      <c r="A58" s="1" t="s">
        <v>21</v>
      </c>
      <c r="B58" s="1" t="s">
        <v>22</v>
      </c>
      <c r="C58" s="1" t="s">
        <v>69</v>
      </c>
      <c r="D58" s="1" t="s">
        <v>41</v>
      </c>
      <c r="E58" s="1" t="s">
        <v>25</v>
      </c>
      <c r="F58" s="1" t="s">
        <v>42</v>
      </c>
    </row>
    <row r="59" spans="1:6" customFormat="1" ht="12" hidden="1">
      <c r="A59" s="1" t="s">
        <v>40</v>
      </c>
      <c r="B59" s="1" t="s">
        <v>43</v>
      </c>
      <c r="C59" s="1" t="s">
        <v>69</v>
      </c>
      <c r="D59" s="1" t="s">
        <v>41</v>
      </c>
      <c r="E59" s="1" t="s">
        <v>25</v>
      </c>
      <c r="F59" s="1" t="s">
        <v>42</v>
      </c>
    </row>
    <row r="60" spans="1:6" customFormat="1" ht="12" hidden="1">
      <c r="A60" s="1" t="s">
        <v>40</v>
      </c>
      <c r="B60" s="1" t="s">
        <v>88</v>
      </c>
      <c r="C60" s="1" t="s">
        <v>69</v>
      </c>
      <c r="D60" s="1" t="s">
        <v>41</v>
      </c>
      <c r="E60" s="1" t="s">
        <v>25</v>
      </c>
      <c r="F60" s="1" t="s">
        <v>42</v>
      </c>
    </row>
    <row r="61" spans="1:6" customFormat="1" ht="12" hidden="1">
      <c r="A61" s="1" t="s">
        <v>40</v>
      </c>
      <c r="B61" s="1" t="s">
        <v>22</v>
      </c>
      <c r="C61" s="1" t="s">
        <v>69</v>
      </c>
      <c r="D61" s="1" t="s">
        <v>41</v>
      </c>
      <c r="E61" s="1" t="s">
        <v>25</v>
      </c>
      <c r="F61" s="1" t="s">
        <v>42</v>
      </c>
    </row>
    <row r="62" spans="1:6" customFormat="1" ht="12" hidden="1">
      <c r="A62" s="1" t="s">
        <v>21</v>
      </c>
      <c r="B62" s="1" t="s">
        <v>22</v>
      </c>
      <c r="C62" s="1" t="s">
        <v>92</v>
      </c>
      <c r="D62" s="1" t="s">
        <v>41</v>
      </c>
      <c r="E62" s="1" t="s">
        <v>25</v>
      </c>
      <c r="F62" s="1" t="s">
        <v>42</v>
      </c>
    </row>
    <row r="63" spans="1:6" customFormat="1" ht="12" hidden="1">
      <c r="A63" s="1" t="s">
        <v>21</v>
      </c>
      <c r="B63" s="1" t="s">
        <v>43</v>
      </c>
      <c r="C63" s="1" t="s">
        <v>69</v>
      </c>
      <c r="D63" s="1" t="s">
        <v>41</v>
      </c>
      <c r="E63" s="1" t="s">
        <v>25</v>
      </c>
      <c r="F63" s="1" t="s">
        <v>42</v>
      </c>
    </row>
    <row r="64" spans="1:6" customFormat="1" ht="12" hidden="1">
      <c r="A64" s="1" t="s">
        <v>21</v>
      </c>
      <c r="B64" s="1" t="s">
        <v>22</v>
      </c>
      <c r="C64" s="1" t="s">
        <v>69</v>
      </c>
      <c r="D64" s="1" t="s">
        <v>41</v>
      </c>
      <c r="E64" s="1" t="s">
        <v>25</v>
      </c>
      <c r="F64" s="1" t="s">
        <v>42</v>
      </c>
    </row>
    <row r="65" spans="1:21" customFormat="1" ht="12" hidden="1">
      <c r="A65" s="1" t="s">
        <v>40</v>
      </c>
      <c r="B65" s="1" t="s">
        <v>22</v>
      </c>
      <c r="C65" s="1" t="s">
        <v>69</v>
      </c>
      <c r="D65" s="1" t="s">
        <v>41</v>
      </c>
      <c r="E65" s="1" t="s">
        <v>25</v>
      </c>
      <c r="F65" s="1" t="s">
        <v>42</v>
      </c>
    </row>
    <row r="66" spans="1:21" ht="18">
      <c r="A66" s="5" t="s">
        <v>40</v>
      </c>
      <c r="B66" s="5" t="s">
        <v>22</v>
      </c>
      <c r="C66" s="5" t="s">
        <v>69</v>
      </c>
      <c r="D66" s="5" t="s">
        <v>41</v>
      </c>
      <c r="E66" s="5" t="s">
        <v>25</v>
      </c>
      <c r="F66" s="5" t="s">
        <v>26</v>
      </c>
      <c r="G66" s="5" t="s">
        <v>71</v>
      </c>
      <c r="H66" s="5" t="s">
        <v>72</v>
      </c>
      <c r="I66" s="5" t="s">
        <v>29</v>
      </c>
      <c r="J66" s="5" t="s">
        <v>89</v>
      </c>
      <c r="K66" s="5" t="s">
        <v>83</v>
      </c>
      <c r="L66" s="5" t="s">
        <v>76</v>
      </c>
      <c r="M66" s="5" t="s">
        <v>59</v>
      </c>
      <c r="N66" s="5" t="s">
        <v>70</v>
      </c>
      <c r="O66" s="5" t="s">
        <v>90</v>
      </c>
      <c r="P66" s="5" t="s">
        <v>34</v>
      </c>
      <c r="Q66" s="5" t="s">
        <v>35</v>
      </c>
      <c r="R66" s="5" t="s">
        <v>36</v>
      </c>
      <c r="S66" s="5" t="s">
        <v>37</v>
      </c>
      <c r="T66" s="5" t="s">
        <v>38</v>
      </c>
      <c r="U66" s="5" t="s">
        <v>39</v>
      </c>
    </row>
    <row r="67" spans="1:21" customFormat="1" ht="12" hidden="1">
      <c r="A67" s="1" t="s">
        <v>21</v>
      </c>
      <c r="B67" s="1" t="s">
        <v>22</v>
      </c>
      <c r="C67" s="1" t="s">
        <v>69</v>
      </c>
      <c r="D67" s="1" t="s">
        <v>41</v>
      </c>
      <c r="E67" s="1" t="s">
        <v>25</v>
      </c>
      <c r="F67" s="1" t="s">
        <v>42</v>
      </c>
    </row>
    <row r="68" spans="1:21" customFormat="1" ht="12" hidden="1">
      <c r="A68" s="1" t="s">
        <v>21</v>
      </c>
      <c r="B68" s="1" t="s">
        <v>22</v>
      </c>
      <c r="C68" s="1" t="s">
        <v>69</v>
      </c>
      <c r="D68" s="1" t="s">
        <v>41</v>
      </c>
      <c r="E68" s="1" t="s">
        <v>25</v>
      </c>
      <c r="F68" s="1" t="s">
        <v>42</v>
      </c>
    </row>
    <row r="69" spans="1:21" customFormat="1" ht="12" hidden="1">
      <c r="A69" s="1" t="s">
        <v>21</v>
      </c>
      <c r="B69" s="1" t="s">
        <v>22</v>
      </c>
      <c r="C69" s="1" t="s">
        <v>69</v>
      </c>
      <c r="D69" s="1" t="s">
        <v>41</v>
      </c>
      <c r="E69" s="1" t="s">
        <v>25</v>
      </c>
      <c r="F69" s="1" t="s">
        <v>42</v>
      </c>
    </row>
    <row r="70" spans="1:21" ht="18">
      <c r="A70" s="5" t="s">
        <v>40</v>
      </c>
      <c r="B70" s="5" t="s">
        <v>22</v>
      </c>
      <c r="C70" s="5" t="s">
        <v>69</v>
      </c>
      <c r="D70" s="5" t="s">
        <v>41</v>
      </c>
      <c r="E70" s="5" t="s">
        <v>25</v>
      </c>
      <c r="F70" s="5" t="s">
        <v>26</v>
      </c>
      <c r="G70" s="5" t="s">
        <v>71</v>
      </c>
      <c r="H70" s="5" t="s">
        <v>82</v>
      </c>
      <c r="I70" s="5" t="s">
        <v>29</v>
      </c>
      <c r="J70" s="5" t="s">
        <v>74</v>
      </c>
      <c r="K70" s="5" t="s">
        <v>75</v>
      </c>
      <c r="L70" s="5" t="s">
        <v>76</v>
      </c>
      <c r="M70" s="5" t="s">
        <v>59</v>
      </c>
      <c r="N70" s="5" t="s">
        <v>78</v>
      </c>
      <c r="O70" s="5" t="s">
        <v>90</v>
      </c>
      <c r="P70" s="5" t="s">
        <v>34</v>
      </c>
      <c r="Q70" s="5" t="s">
        <v>86</v>
      </c>
      <c r="R70" s="5" t="s">
        <v>36</v>
      </c>
      <c r="S70" s="5" t="s">
        <v>37</v>
      </c>
      <c r="T70" s="5" t="s">
        <v>91</v>
      </c>
      <c r="U70" s="5" t="s">
        <v>39</v>
      </c>
    </row>
    <row r="71" spans="1:21" customFormat="1" ht="12" hidden="1">
      <c r="A71" s="1" t="s">
        <v>21</v>
      </c>
      <c r="B71" s="1" t="s">
        <v>22</v>
      </c>
      <c r="C71" s="1" t="s">
        <v>69</v>
      </c>
      <c r="D71" s="1" t="s">
        <v>41</v>
      </c>
      <c r="E71" s="1" t="s">
        <v>25</v>
      </c>
      <c r="F71" s="1" t="s">
        <v>42</v>
      </c>
    </row>
    <row r="72" spans="1:21" ht="18">
      <c r="A72" s="5" t="s">
        <v>40</v>
      </c>
      <c r="B72" s="5" t="s">
        <v>22</v>
      </c>
      <c r="C72" s="5" t="s">
        <v>69</v>
      </c>
      <c r="D72" s="5" t="s">
        <v>41</v>
      </c>
      <c r="E72" s="5" t="s">
        <v>25</v>
      </c>
      <c r="F72" s="5" t="s">
        <v>26</v>
      </c>
      <c r="G72" s="5" t="s">
        <v>71</v>
      </c>
      <c r="H72" s="5" t="s">
        <v>28</v>
      </c>
      <c r="I72" s="5" t="s">
        <v>73</v>
      </c>
      <c r="J72" s="5" t="s">
        <v>30</v>
      </c>
      <c r="K72" s="5" t="s">
        <v>83</v>
      </c>
      <c r="L72" s="5" t="s">
        <v>76</v>
      </c>
      <c r="M72" s="5" t="s">
        <v>77</v>
      </c>
      <c r="N72" s="5" t="s">
        <v>78</v>
      </c>
      <c r="O72" s="5" t="s">
        <v>33</v>
      </c>
      <c r="P72" s="5" t="s">
        <v>85</v>
      </c>
      <c r="Q72" s="5" t="s">
        <v>62</v>
      </c>
      <c r="R72" s="5" t="s">
        <v>53</v>
      </c>
      <c r="S72" s="5" t="s">
        <v>54</v>
      </c>
      <c r="T72" s="5" t="s">
        <v>87</v>
      </c>
      <c r="U72" s="5" t="s">
        <v>64</v>
      </c>
    </row>
    <row r="73" spans="1:21" ht="18">
      <c r="A73" s="5" t="s">
        <v>40</v>
      </c>
      <c r="B73" s="5" t="s">
        <v>22</v>
      </c>
      <c r="C73" s="5" t="s">
        <v>23</v>
      </c>
      <c r="D73" s="5" t="s">
        <v>41</v>
      </c>
      <c r="E73" s="5" t="s">
        <v>25</v>
      </c>
      <c r="F73" s="5" t="s">
        <v>26</v>
      </c>
      <c r="G73" s="5" t="s">
        <v>71</v>
      </c>
      <c r="H73" s="5" t="s">
        <v>72</v>
      </c>
      <c r="I73" s="5" t="s">
        <v>73</v>
      </c>
      <c r="J73" s="5" t="s">
        <v>89</v>
      </c>
      <c r="K73" s="5" t="s">
        <v>83</v>
      </c>
      <c r="L73" s="5" t="s">
        <v>47</v>
      </c>
      <c r="M73" s="5" t="s">
        <v>59</v>
      </c>
      <c r="N73" s="5" t="s">
        <v>78</v>
      </c>
      <c r="O73" s="5" t="s">
        <v>90</v>
      </c>
      <c r="P73" s="5" t="s">
        <v>85</v>
      </c>
      <c r="Q73" s="5" t="s">
        <v>86</v>
      </c>
      <c r="R73" s="5" t="s">
        <v>53</v>
      </c>
      <c r="S73" s="5" t="s">
        <v>63</v>
      </c>
      <c r="T73" s="5" t="s">
        <v>87</v>
      </c>
      <c r="U73" s="5" t="s">
        <v>39</v>
      </c>
    </row>
    <row r="74" spans="1:21" customFormat="1" ht="12" hidden="1">
      <c r="A74" s="1" t="s">
        <v>21</v>
      </c>
      <c r="B74" s="1" t="s">
        <v>22</v>
      </c>
      <c r="C74" s="1" t="s">
        <v>69</v>
      </c>
      <c r="D74" s="1" t="s">
        <v>41</v>
      </c>
      <c r="E74" s="1" t="s">
        <v>25</v>
      </c>
      <c r="F74" s="1" t="s">
        <v>42</v>
      </c>
    </row>
    <row r="75" spans="1:21" customFormat="1" ht="12" hidden="1">
      <c r="A75" s="1" t="s">
        <v>40</v>
      </c>
      <c r="B75" s="1" t="s">
        <v>43</v>
      </c>
      <c r="C75" s="1" t="s">
        <v>69</v>
      </c>
      <c r="D75" s="1" t="s">
        <v>41</v>
      </c>
      <c r="E75" s="1" t="s">
        <v>25</v>
      </c>
      <c r="F75" s="1" t="s">
        <v>42</v>
      </c>
    </row>
    <row r="76" spans="1:21" customFormat="1" ht="12" hidden="1">
      <c r="A76" s="1" t="s">
        <v>40</v>
      </c>
      <c r="B76" s="1" t="s">
        <v>43</v>
      </c>
      <c r="C76" s="1" t="s">
        <v>69</v>
      </c>
      <c r="D76" s="1" t="s">
        <v>41</v>
      </c>
      <c r="E76" s="1" t="s">
        <v>25</v>
      </c>
      <c r="F76" s="1" t="s">
        <v>42</v>
      </c>
    </row>
    <row r="77" spans="1:21" ht="18">
      <c r="A77" s="5" t="s">
        <v>40</v>
      </c>
      <c r="B77" s="5" t="s">
        <v>43</v>
      </c>
      <c r="C77" s="5" t="s">
        <v>69</v>
      </c>
      <c r="D77" s="5" t="s">
        <v>41</v>
      </c>
      <c r="E77" s="5" t="s">
        <v>25</v>
      </c>
      <c r="F77" s="5" t="s">
        <v>26</v>
      </c>
      <c r="G77" s="5" t="s">
        <v>71</v>
      </c>
      <c r="H77" s="5" t="s">
        <v>82</v>
      </c>
      <c r="I77" s="5" t="s">
        <v>73</v>
      </c>
      <c r="J77" s="5" t="s">
        <v>46</v>
      </c>
      <c r="K77" s="5" t="s">
        <v>83</v>
      </c>
      <c r="L77" s="5" t="s">
        <v>58</v>
      </c>
      <c r="M77" s="5" t="s">
        <v>77</v>
      </c>
      <c r="N77" s="5" t="s">
        <v>78</v>
      </c>
      <c r="O77" s="5" t="s">
        <v>65</v>
      </c>
      <c r="P77" s="5" t="s">
        <v>51</v>
      </c>
      <c r="Q77" s="5" t="s">
        <v>62</v>
      </c>
      <c r="R77" s="5" t="s">
        <v>66</v>
      </c>
      <c r="S77" s="5" t="s">
        <v>67</v>
      </c>
      <c r="T77" s="5" t="s">
        <v>91</v>
      </c>
      <c r="U77" s="5" t="s">
        <v>56</v>
      </c>
    </row>
    <row r="78" spans="1:21" customFormat="1" ht="12" hidden="1">
      <c r="A78" s="1" t="s">
        <v>21</v>
      </c>
      <c r="B78" s="1" t="s">
        <v>44</v>
      </c>
      <c r="C78" s="1" t="s">
        <v>69</v>
      </c>
      <c r="D78" s="1" t="s">
        <v>24</v>
      </c>
      <c r="E78" s="1" t="s">
        <v>25</v>
      </c>
      <c r="F78" s="1" t="s">
        <v>42</v>
      </c>
    </row>
    <row r="79" spans="1:21" customFormat="1" ht="12" hidden="1">
      <c r="A79" s="1" t="s">
        <v>21</v>
      </c>
      <c r="B79" s="1" t="s">
        <v>43</v>
      </c>
      <c r="C79" s="1" t="s">
        <v>69</v>
      </c>
      <c r="D79" s="1" t="s">
        <v>24</v>
      </c>
      <c r="E79" s="1" t="s">
        <v>25</v>
      </c>
      <c r="F79" s="1" t="s">
        <v>42</v>
      </c>
    </row>
    <row r="80" spans="1:21" customFormat="1" ht="12" hidden="1">
      <c r="A80" s="1" t="s">
        <v>21</v>
      </c>
      <c r="B80" s="1" t="s">
        <v>43</v>
      </c>
      <c r="C80" s="1" t="s">
        <v>69</v>
      </c>
      <c r="D80" s="1" t="s">
        <v>24</v>
      </c>
      <c r="E80" s="1" t="s">
        <v>25</v>
      </c>
      <c r="F80" s="1" t="s">
        <v>42</v>
      </c>
    </row>
    <row r="81" spans="1:21" customFormat="1" ht="12" hidden="1">
      <c r="A81" s="1" t="s">
        <v>40</v>
      </c>
      <c r="B81" s="1" t="s">
        <v>43</v>
      </c>
      <c r="C81" s="1" t="s">
        <v>69</v>
      </c>
      <c r="D81" s="1" t="s">
        <v>24</v>
      </c>
      <c r="E81" s="1" t="s">
        <v>25</v>
      </c>
      <c r="F81" s="1" t="s">
        <v>42</v>
      </c>
    </row>
    <row r="82" spans="1:21" customFormat="1" ht="12" hidden="1">
      <c r="A82" s="1" t="s">
        <v>21</v>
      </c>
      <c r="B82" s="1" t="s">
        <v>43</v>
      </c>
      <c r="C82" s="1" t="s">
        <v>69</v>
      </c>
      <c r="D82" s="1" t="s">
        <v>24</v>
      </c>
      <c r="E82" s="1" t="s">
        <v>25</v>
      </c>
      <c r="F82" s="1" t="s">
        <v>42</v>
      </c>
    </row>
    <row r="83" spans="1:21" customFormat="1" ht="12" hidden="1">
      <c r="A83" s="1" t="s">
        <v>40</v>
      </c>
      <c r="B83" s="1" t="s">
        <v>43</v>
      </c>
      <c r="C83" s="1" t="s">
        <v>69</v>
      </c>
      <c r="D83" s="1" t="s">
        <v>24</v>
      </c>
      <c r="E83" s="1" t="s">
        <v>25</v>
      </c>
      <c r="F83" s="1" t="s">
        <v>42</v>
      </c>
    </row>
    <row r="84" spans="1:21" customFormat="1" ht="12" hidden="1">
      <c r="A84" s="1" t="s">
        <v>21</v>
      </c>
      <c r="B84" s="1" t="s">
        <v>43</v>
      </c>
      <c r="C84" s="1" t="s">
        <v>69</v>
      </c>
      <c r="D84" s="1" t="s">
        <v>24</v>
      </c>
      <c r="E84" s="1" t="s">
        <v>25</v>
      </c>
      <c r="F84" s="1" t="s">
        <v>42</v>
      </c>
    </row>
    <row r="85" spans="1:21" customFormat="1" ht="12" hidden="1">
      <c r="A85" s="1" t="s">
        <v>21</v>
      </c>
      <c r="B85" s="1" t="s">
        <v>88</v>
      </c>
      <c r="C85" s="1" t="s">
        <v>69</v>
      </c>
      <c r="D85" s="1" t="s">
        <v>24</v>
      </c>
      <c r="E85" s="1" t="s">
        <v>25</v>
      </c>
      <c r="F85" s="1" t="s">
        <v>42</v>
      </c>
    </row>
    <row r="86" spans="1:21" customFormat="1" ht="12" hidden="1">
      <c r="A86" s="1" t="s">
        <v>21</v>
      </c>
      <c r="B86" s="1" t="s">
        <v>43</v>
      </c>
      <c r="C86" s="1" t="s">
        <v>69</v>
      </c>
      <c r="D86" s="1" t="s">
        <v>24</v>
      </c>
      <c r="E86" s="1" t="s">
        <v>25</v>
      </c>
      <c r="F86" s="1" t="s">
        <v>42</v>
      </c>
    </row>
    <row r="87" spans="1:21" customFormat="1" ht="12" hidden="1">
      <c r="A87" s="1" t="s">
        <v>21</v>
      </c>
      <c r="B87" s="1" t="s">
        <v>22</v>
      </c>
      <c r="C87" s="1" t="s">
        <v>69</v>
      </c>
      <c r="D87" s="1" t="s">
        <v>24</v>
      </c>
      <c r="E87" s="1" t="s">
        <v>25</v>
      </c>
      <c r="F87" s="1" t="s">
        <v>42</v>
      </c>
    </row>
    <row r="88" spans="1:21" customFormat="1" ht="12" hidden="1">
      <c r="A88" s="1" t="s">
        <v>21</v>
      </c>
      <c r="B88" s="1" t="s">
        <v>44</v>
      </c>
      <c r="C88" s="1" t="s">
        <v>69</v>
      </c>
      <c r="D88" s="1" t="s">
        <v>24</v>
      </c>
      <c r="E88" s="1" t="s">
        <v>25</v>
      </c>
      <c r="F88" s="1" t="s">
        <v>42</v>
      </c>
    </row>
    <row r="89" spans="1:21" customFormat="1" ht="12" hidden="1">
      <c r="A89" s="1" t="s">
        <v>21</v>
      </c>
      <c r="B89" s="1" t="s">
        <v>43</v>
      </c>
      <c r="C89" s="1" t="s">
        <v>69</v>
      </c>
      <c r="D89" s="1" t="s">
        <v>24</v>
      </c>
      <c r="E89" s="1" t="s">
        <v>25</v>
      </c>
      <c r="F89" s="1" t="s">
        <v>42</v>
      </c>
    </row>
    <row r="90" spans="1:21" customFormat="1" ht="12" hidden="1">
      <c r="A90" s="1" t="s">
        <v>40</v>
      </c>
      <c r="B90" s="1" t="s">
        <v>43</v>
      </c>
      <c r="C90" s="1" t="s">
        <v>92</v>
      </c>
      <c r="D90" s="1" t="s">
        <v>68</v>
      </c>
      <c r="E90" s="1" t="s">
        <v>93</v>
      </c>
      <c r="F90" s="1" t="s">
        <v>42</v>
      </c>
    </row>
    <row r="91" spans="1:21" customFormat="1" ht="12" hidden="1">
      <c r="A91" s="1" t="s">
        <v>40</v>
      </c>
      <c r="B91" s="1" t="s">
        <v>43</v>
      </c>
      <c r="C91" s="1" t="s">
        <v>92</v>
      </c>
      <c r="D91" s="1" t="s">
        <v>24</v>
      </c>
      <c r="E91" s="1" t="s">
        <v>25</v>
      </c>
      <c r="F91" s="1" t="s">
        <v>42</v>
      </c>
    </row>
    <row r="92" spans="1:21" customFormat="1" ht="12" hidden="1">
      <c r="A92" s="1" t="s">
        <v>21</v>
      </c>
      <c r="B92" s="1" t="s">
        <v>43</v>
      </c>
      <c r="C92" s="1" t="s">
        <v>69</v>
      </c>
      <c r="D92" s="1" t="s">
        <v>24</v>
      </c>
      <c r="E92" s="1" t="s">
        <v>25</v>
      </c>
      <c r="F92" s="1" t="s">
        <v>42</v>
      </c>
    </row>
    <row r="93" spans="1:21" customFormat="1" ht="12" hidden="1">
      <c r="A93" s="1" t="s">
        <v>21</v>
      </c>
      <c r="B93" s="1" t="s">
        <v>43</v>
      </c>
      <c r="C93" s="1" t="s">
        <v>69</v>
      </c>
      <c r="D93" s="1" t="s">
        <v>24</v>
      </c>
      <c r="E93" s="1" t="s">
        <v>25</v>
      </c>
      <c r="F93" s="1" t="s">
        <v>42</v>
      </c>
    </row>
    <row r="94" spans="1:21" customFormat="1" ht="12" hidden="1">
      <c r="A94" s="1" t="s">
        <v>40</v>
      </c>
      <c r="B94" s="1" t="s">
        <v>43</v>
      </c>
      <c r="C94" s="1" t="s">
        <v>69</v>
      </c>
      <c r="D94" s="1" t="s">
        <v>24</v>
      </c>
      <c r="E94" s="1" t="s">
        <v>25</v>
      </c>
      <c r="F94" s="1" t="s">
        <v>42</v>
      </c>
    </row>
    <row r="95" spans="1:21" customFormat="1" ht="12" hidden="1">
      <c r="A95" s="1" t="s">
        <v>40</v>
      </c>
      <c r="B95" s="1" t="s">
        <v>43</v>
      </c>
      <c r="C95" s="1" t="s">
        <v>69</v>
      </c>
      <c r="D95" s="1" t="s">
        <v>24</v>
      </c>
      <c r="E95" s="1" t="s">
        <v>25</v>
      </c>
      <c r="F95" s="1" t="s">
        <v>42</v>
      </c>
    </row>
    <row r="96" spans="1:21" ht="18">
      <c r="A96" s="5" t="s">
        <v>21</v>
      </c>
      <c r="B96" s="5" t="s">
        <v>43</v>
      </c>
      <c r="C96" s="5" t="s">
        <v>69</v>
      </c>
      <c r="D96" s="5" t="s">
        <v>24</v>
      </c>
      <c r="E96" s="5" t="s">
        <v>25</v>
      </c>
      <c r="F96" s="5" t="s">
        <v>26</v>
      </c>
      <c r="G96" s="5" t="s">
        <v>71</v>
      </c>
      <c r="H96" s="5" t="s">
        <v>82</v>
      </c>
      <c r="I96" s="5" t="s">
        <v>94</v>
      </c>
      <c r="J96" s="5" t="s">
        <v>30</v>
      </c>
      <c r="K96" s="5" t="s">
        <v>75</v>
      </c>
      <c r="L96" s="5" t="s">
        <v>58</v>
      </c>
      <c r="M96" s="5" t="s">
        <v>77</v>
      </c>
      <c r="N96" s="5" t="s">
        <v>70</v>
      </c>
      <c r="O96" s="5" t="s">
        <v>65</v>
      </c>
      <c r="P96" s="5" t="s">
        <v>51</v>
      </c>
      <c r="Q96" s="5" t="s">
        <v>62</v>
      </c>
      <c r="R96" s="5" t="s">
        <v>79</v>
      </c>
      <c r="S96" s="5" t="s">
        <v>37</v>
      </c>
      <c r="T96" s="5" t="s">
        <v>91</v>
      </c>
      <c r="U96" s="5" t="s">
        <v>80</v>
      </c>
    </row>
    <row r="97" spans="1:21" customFormat="1" ht="12" hidden="1">
      <c r="A97" s="1" t="s">
        <v>21</v>
      </c>
      <c r="B97" s="1" t="s">
        <v>22</v>
      </c>
      <c r="C97" s="1" t="s">
        <v>69</v>
      </c>
      <c r="D97" s="1" t="s">
        <v>24</v>
      </c>
      <c r="E97" s="1" t="s">
        <v>25</v>
      </c>
      <c r="F97" s="1" t="s">
        <v>42</v>
      </c>
    </row>
    <row r="98" spans="1:21" ht="18">
      <c r="A98" s="5" t="s">
        <v>40</v>
      </c>
      <c r="B98" s="5" t="s">
        <v>43</v>
      </c>
      <c r="C98" s="5" t="s">
        <v>69</v>
      </c>
      <c r="D98" s="5" t="s">
        <v>24</v>
      </c>
      <c r="E98" s="5" t="s">
        <v>25</v>
      </c>
      <c r="F98" s="5" t="s">
        <v>26</v>
      </c>
      <c r="G98" s="5" t="s">
        <v>45</v>
      </c>
      <c r="H98" s="5" t="s">
        <v>28</v>
      </c>
      <c r="I98" s="5" t="s">
        <v>29</v>
      </c>
      <c r="J98" s="5" t="s">
        <v>46</v>
      </c>
      <c r="K98" s="5" t="s">
        <v>31</v>
      </c>
      <c r="L98" s="5" t="s">
        <v>47</v>
      </c>
      <c r="M98" s="5" t="s">
        <v>95</v>
      </c>
      <c r="N98" s="5" t="s">
        <v>49</v>
      </c>
      <c r="O98" s="5" t="s">
        <v>65</v>
      </c>
      <c r="P98" s="5" t="s">
        <v>51</v>
      </c>
      <c r="Q98" s="5" t="s">
        <v>52</v>
      </c>
      <c r="R98" s="5" t="s">
        <v>66</v>
      </c>
      <c r="S98" s="5" t="s">
        <v>67</v>
      </c>
      <c r="T98" s="5" t="s">
        <v>55</v>
      </c>
      <c r="U98" s="5" t="s">
        <v>56</v>
      </c>
    </row>
    <row r="99" spans="1:21" customFormat="1" ht="12" hidden="1">
      <c r="A99" s="1" t="s">
        <v>21</v>
      </c>
      <c r="B99" s="1" t="s">
        <v>43</v>
      </c>
      <c r="C99" s="1" t="s">
        <v>69</v>
      </c>
      <c r="D99" s="1" t="s">
        <v>24</v>
      </c>
      <c r="E99" s="1" t="s">
        <v>25</v>
      </c>
      <c r="F99" s="1" t="s">
        <v>42</v>
      </c>
    </row>
    <row r="100" spans="1:21" customFormat="1" ht="12" hidden="1">
      <c r="A100" s="1" t="s">
        <v>21</v>
      </c>
      <c r="B100" s="1" t="s">
        <v>44</v>
      </c>
      <c r="C100" s="1" t="s">
        <v>69</v>
      </c>
      <c r="D100" s="1" t="s">
        <v>24</v>
      </c>
      <c r="E100" s="1" t="s">
        <v>25</v>
      </c>
      <c r="F100" s="1" t="s">
        <v>42</v>
      </c>
    </row>
    <row r="101" spans="1:21" ht="18">
      <c r="A101" s="5" t="s">
        <v>40</v>
      </c>
      <c r="B101" s="5" t="s">
        <v>22</v>
      </c>
      <c r="C101" s="5" t="s">
        <v>69</v>
      </c>
      <c r="D101" s="5" t="s">
        <v>41</v>
      </c>
      <c r="E101" s="5" t="s">
        <v>25</v>
      </c>
      <c r="F101" s="5" t="s">
        <v>26</v>
      </c>
      <c r="G101" s="5" t="s">
        <v>45</v>
      </c>
      <c r="H101" s="5" t="s">
        <v>82</v>
      </c>
      <c r="I101" s="5" t="s">
        <v>29</v>
      </c>
      <c r="J101" s="5" t="s">
        <v>89</v>
      </c>
      <c r="K101" s="5" t="s">
        <v>83</v>
      </c>
      <c r="L101" s="5" t="s">
        <v>58</v>
      </c>
      <c r="M101" s="5" t="s">
        <v>59</v>
      </c>
      <c r="N101" s="5" t="s">
        <v>70</v>
      </c>
      <c r="O101" s="5" t="s">
        <v>90</v>
      </c>
      <c r="P101" s="5" t="s">
        <v>85</v>
      </c>
      <c r="Q101" s="5" t="s">
        <v>35</v>
      </c>
      <c r="R101" s="5" t="s">
        <v>36</v>
      </c>
      <c r="S101" s="5" t="s">
        <v>37</v>
      </c>
      <c r="T101" s="5" t="s">
        <v>38</v>
      </c>
      <c r="U101" s="5" t="s">
        <v>39</v>
      </c>
    </row>
    <row r="102" spans="1:21" ht="18">
      <c r="A102" s="5" t="s">
        <v>40</v>
      </c>
      <c r="B102" s="5" t="s">
        <v>88</v>
      </c>
      <c r="C102" s="5" t="s">
        <v>69</v>
      </c>
      <c r="D102" s="5" t="s">
        <v>24</v>
      </c>
      <c r="E102" s="5" t="s">
        <v>25</v>
      </c>
      <c r="F102" s="5" t="s">
        <v>26</v>
      </c>
      <c r="G102" s="5" t="s">
        <v>27</v>
      </c>
      <c r="H102" s="5" t="s">
        <v>28</v>
      </c>
      <c r="I102" s="5" t="s">
        <v>29</v>
      </c>
      <c r="J102" s="5" t="s">
        <v>30</v>
      </c>
      <c r="K102" s="5" t="s">
        <v>57</v>
      </c>
      <c r="L102" s="5" t="s">
        <v>47</v>
      </c>
      <c r="M102" s="5" t="s">
        <v>48</v>
      </c>
      <c r="N102" s="5" t="s">
        <v>70</v>
      </c>
      <c r="O102" s="5" t="s">
        <v>50</v>
      </c>
      <c r="P102" s="5" t="s">
        <v>85</v>
      </c>
      <c r="Q102" s="5" t="s">
        <v>86</v>
      </c>
      <c r="R102" s="5" t="s">
        <v>79</v>
      </c>
      <c r="S102" s="5" t="s">
        <v>54</v>
      </c>
      <c r="T102" s="5" t="s">
        <v>87</v>
      </c>
      <c r="U102" s="5" t="s">
        <v>64</v>
      </c>
    </row>
    <row r="103" spans="1:21" customFormat="1" ht="12" hidden="1">
      <c r="A103" s="1" t="s">
        <v>21</v>
      </c>
      <c r="B103" s="1" t="s">
        <v>22</v>
      </c>
      <c r="C103" s="1" t="s">
        <v>23</v>
      </c>
      <c r="D103" s="1" t="s">
        <v>68</v>
      </c>
      <c r="E103" s="1" t="s">
        <v>25</v>
      </c>
      <c r="F103" s="1" t="s">
        <v>42</v>
      </c>
    </row>
    <row r="104" spans="1:21" customFormat="1" ht="12" hidden="1">
      <c r="A104" s="1" t="s">
        <v>21</v>
      </c>
      <c r="B104" s="1" t="s">
        <v>22</v>
      </c>
      <c r="C104" s="1" t="s">
        <v>23</v>
      </c>
      <c r="D104" s="1" t="s">
        <v>68</v>
      </c>
      <c r="E104" s="1" t="s">
        <v>25</v>
      </c>
      <c r="F104" s="1" t="s">
        <v>42</v>
      </c>
    </row>
    <row r="105" spans="1:21" customFormat="1" ht="12" hidden="1">
      <c r="A105" s="1" t="s">
        <v>21</v>
      </c>
      <c r="B105" s="1" t="s">
        <v>22</v>
      </c>
      <c r="C105" s="1" t="s">
        <v>23</v>
      </c>
      <c r="D105" s="1" t="s">
        <v>68</v>
      </c>
      <c r="E105" s="1" t="s">
        <v>25</v>
      </c>
      <c r="F105" s="1" t="s">
        <v>42</v>
      </c>
    </row>
    <row r="106" spans="1:21" customFormat="1" ht="12" hidden="1">
      <c r="A106" s="1" t="s">
        <v>21</v>
      </c>
      <c r="B106" s="1" t="s">
        <v>22</v>
      </c>
      <c r="C106" s="1" t="s">
        <v>23</v>
      </c>
      <c r="D106" s="1" t="s">
        <v>68</v>
      </c>
      <c r="E106" s="1" t="s">
        <v>25</v>
      </c>
      <c r="F106" s="1" t="s">
        <v>42</v>
      </c>
    </row>
    <row r="107" spans="1:21" customFormat="1" ht="12" hidden="1">
      <c r="A107" s="1" t="s">
        <v>21</v>
      </c>
      <c r="B107" s="1" t="s">
        <v>22</v>
      </c>
      <c r="C107" s="1" t="s">
        <v>23</v>
      </c>
      <c r="D107" s="1" t="s">
        <v>68</v>
      </c>
      <c r="E107" s="1" t="s">
        <v>25</v>
      </c>
      <c r="F107" s="1" t="s">
        <v>42</v>
      </c>
    </row>
    <row r="108" spans="1:21" customFormat="1" ht="12" hidden="1">
      <c r="A108" s="1" t="s">
        <v>21</v>
      </c>
      <c r="B108" s="1" t="s">
        <v>22</v>
      </c>
      <c r="C108" s="1" t="s">
        <v>23</v>
      </c>
      <c r="D108" s="1" t="s">
        <v>68</v>
      </c>
      <c r="E108" s="1" t="s">
        <v>25</v>
      </c>
      <c r="F108" s="1" t="s">
        <v>42</v>
      </c>
    </row>
    <row r="109" spans="1:21" customFormat="1" ht="12" hidden="1">
      <c r="A109" s="1" t="s">
        <v>40</v>
      </c>
      <c r="B109" s="1" t="s">
        <v>22</v>
      </c>
      <c r="C109" s="1" t="s">
        <v>23</v>
      </c>
      <c r="D109" s="1" t="s">
        <v>68</v>
      </c>
      <c r="E109" s="1" t="s">
        <v>25</v>
      </c>
      <c r="F109" s="1" t="s">
        <v>42</v>
      </c>
    </row>
    <row r="110" spans="1:21" customFormat="1" ht="12" hidden="1">
      <c r="A110" s="1" t="s">
        <v>21</v>
      </c>
      <c r="B110" s="1" t="s">
        <v>22</v>
      </c>
      <c r="C110" s="1" t="s">
        <v>23</v>
      </c>
      <c r="D110" s="1" t="s">
        <v>68</v>
      </c>
      <c r="E110" s="1" t="s">
        <v>25</v>
      </c>
      <c r="F110" s="1" t="s">
        <v>42</v>
      </c>
    </row>
    <row r="111" spans="1:21" customFormat="1" ht="12" hidden="1">
      <c r="A111" s="1" t="s">
        <v>21</v>
      </c>
      <c r="B111" s="1" t="s">
        <v>22</v>
      </c>
      <c r="C111" s="1" t="s">
        <v>23</v>
      </c>
      <c r="D111" s="1" t="s">
        <v>68</v>
      </c>
      <c r="E111" s="1" t="s">
        <v>25</v>
      </c>
      <c r="F111" s="1" t="s">
        <v>42</v>
      </c>
    </row>
    <row r="112" spans="1:21" customFormat="1" ht="12" hidden="1">
      <c r="A112" s="1" t="s">
        <v>21</v>
      </c>
      <c r="B112" s="1" t="s">
        <v>22</v>
      </c>
      <c r="C112" s="1" t="s">
        <v>23</v>
      </c>
      <c r="D112" s="1" t="s">
        <v>68</v>
      </c>
      <c r="E112" s="1" t="s">
        <v>25</v>
      </c>
      <c r="F112" s="1" t="s">
        <v>42</v>
      </c>
    </row>
    <row r="113" spans="1:21" customFormat="1" ht="12" hidden="1">
      <c r="A113" s="1" t="s">
        <v>21</v>
      </c>
      <c r="B113" s="1" t="s">
        <v>22</v>
      </c>
      <c r="C113" s="1" t="s">
        <v>23</v>
      </c>
      <c r="D113" s="1" t="s">
        <v>68</v>
      </c>
      <c r="E113" s="1" t="s">
        <v>25</v>
      </c>
      <c r="F113" s="1" t="s">
        <v>42</v>
      </c>
    </row>
    <row r="114" spans="1:21" customFormat="1" ht="12" hidden="1">
      <c r="A114" s="1" t="s">
        <v>21</v>
      </c>
      <c r="B114" s="1" t="s">
        <v>22</v>
      </c>
      <c r="C114" s="1" t="s">
        <v>23</v>
      </c>
      <c r="D114" s="1" t="s">
        <v>68</v>
      </c>
      <c r="E114" s="1" t="s">
        <v>25</v>
      </c>
      <c r="F114" s="1" t="s">
        <v>42</v>
      </c>
    </row>
    <row r="115" spans="1:21" customFormat="1" ht="12" hidden="1">
      <c r="A115" s="1" t="s">
        <v>21</v>
      </c>
      <c r="B115" s="1" t="s">
        <v>22</v>
      </c>
      <c r="C115" s="1" t="s">
        <v>23</v>
      </c>
      <c r="D115" s="1" t="s">
        <v>68</v>
      </c>
      <c r="E115" s="1" t="s">
        <v>25</v>
      </c>
      <c r="F115" s="1" t="s">
        <v>42</v>
      </c>
    </row>
    <row r="116" spans="1:21" customFormat="1" ht="12" hidden="1">
      <c r="A116" s="1" t="s">
        <v>21</v>
      </c>
      <c r="B116" s="1" t="s">
        <v>22</v>
      </c>
      <c r="C116" s="1" t="s">
        <v>23</v>
      </c>
      <c r="D116" s="1" t="s">
        <v>68</v>
      </c>
      <c r="E116" s="1" t="s">
        <v>25</v>
      </c>
      <c r="F116" s="1" t="s">
        <v>42</v>
      </c>
    </row>
    <row r="117" spans="1:21" customFormat="1" ht="12" hidden="1">
      <c r="A117" s="1" t="s">
        <v>21</v>
      </c>
      <c r="B117" s="1" t="s">
        <v>22</v>
      </c>
      <c r="C117" s="1" t="s">
        <v>23</v>
      </c>
      <c r="D117" s="1" t="s">
        <v>68</v>
      </c>
      <c r="E117" s="1" t="s">
        <v>25</v>
      </c>
      <c r="F117" s="1" t="s">
        <v>42</v>
      </c>
    </row>
    <row r="118" spans="1:21" customFormat="1" ht="12" hidden="1">
      <c r="A118" s="1" t="s">
        <v>21</v>
      </c>
      <c r="B118" s="1" t="s">
        <v>22</v>
      </c>
      <c r="C118" s="1" t="s">
        <v>23</v>
      </c>
      <c r="D118" s="1" t="s">
        <v>68</v>
      </c>
      <c r="E118" s="1" t="s">
        <v>25</v>
      </c>
      <c r="F118" s="1" t="s">
        <v>42</v>
      </c>
    </row>
    <row r="119" spans="1:21" customFormat="1" ht="12" hidden="1">
      <c r="A119" s="1" t="s">
        <v>21</v>
      </c>
      <c r="B119" s="1" t="s">
        <v>22</v>
      </c>
      <c r="C119" s="1" t="s">
        <v>23</v>
      </c>
      <c r="D119" s="1" t="s">
        <v>68</v>
      </c>
      <c r="E119" s="1" t="s">
        <v>25</v>
      </c>
      <c r="F119" s="1" t="s">
        <v>42</v>
      </c>
    </row>
    <row r="120" spans="1:21" customFormat="1" ht="12" hidden="1">
      <c r="A120" s="1" t="s">
        <v>21</v>
      </c>
      <c r="B120" s="1" t="s">
        <v>22</v>
      </c>
      <c r="C120" s="1" t="s">
        <v>23</v>
      </c>
      <c r="D120" s="1" t="s">
        <v>68</v>
      </c>
      <c r="E120" s="1" t="s">
        <v>25</v>
      </c>
      <c r="F120" s="1" t="s">
        <v>42</v>
      </c>
    </row>
    <row r="121" spans="1:21" customFormat="1" ht="12" hidden="1">
      <c r="A121" s="1" t="s">
        <v>21</v>
      </c>
      <c r="B121" s="1" t="s">
        <v>22</v>
      </c>
      <c r="C121" s="1" t="s">
        <v>23</v>
      </c>
      <c r="D121" s="1" t="s">
        <v>68</v>
      </c>
      <c r="E121" s="1" t="s">
        <v>25</v>
      </c>
      <c r="F121" s="1" t="s">
        <v>42</v>
      </c>
    </row>
    <row r="122" spans="1:21" customFormat="1" ht="12" hidden="1">
      <c r="A122" s="1" t="s">
        <v>21</v>
      </c>
      <c r="B122" s="1" t="s">
        <v>22</v>
      </c>
      <c r="C122" s="1" t="s">
        <v>23</v>
      </c>
      <c r="D122" s="1" t="s">
        <v>68</v>
      </c>
      <c r="E122" s="1" t="s">
        <v>25</v>
      </c>
      <c r="F122" s="1" t="s">
        <v>42</v>
      </c>
    </row>
    <row r="123" spans="1:21" customFormat="1" ht="12" hidden="1">
      <c r="A123" s="1" t="s">
        <v>21</v>
      </c>
      <c r="B123" s="1" t="s">
        <v>22</v>
      </c>
      <c r="C123" s="1" t="s">
        <v>23</v>
      </c>
      <c r="D123" s="1" t="s">
        <v>68</v>
      </c>
      <c r="E123" s="1" t="s">
        <v>25</v>
      </c>
      <c r="F123" s="1" t="s">
        <v>42</v>
      </c>
    </row>
    <row r="124" spans="1:21" customFormat="1" ht="12" hidden="1">
      <c r="A124" s="1" t="s">
        <v>21</v>
      </c>
      <c r="B124" s="1" t="s">
        <v>22</v>
      </c>
      <c r="C124" s="1" t="s">
        <v>23</v>
      </c>
      <c r="D124" s="1" t="s">
        <v>68</v>
      </c>
      <c r="E124" s="1" t="s">
        <v>25</v>
      </c>
      <c r="F124" s="1" t="s">
        <v>42</v>
      </c>
    </row>
    <row r="125" spans="1:21" ht="18">
      <c r="A125" s="5" t="s">
        <v>40</v>
      </c>
      <c r="B125" s="5" t="s">
        <v>22</v>
      </c>
      <c r="C125" s="5" t="s">
        <v>23</v>
      </c>
      <c r="D125" s="5" t="s">
        <v>68</v>
      </c>
      <c r="E125" s="5" t="s">
        <v>25</v>
      </c>
      <c r="F125" s="5" t="s">
        <v>26</v>
      </c>
      <c r="G125" s="5" t="s">
        <v>45</v>
      </c>
      <c r="H125" s="5" t="s">
        <v>28</v>
      </c>
      <c r="I125" s="5" t="s">
        <v>29</v>
      </c>
      <c r="J125" s="5" t="s">
        <v>30</v>
      </c>
      <c r="K125" s="5" t="s">
        <v>57</v>
      </c>
      <c r="L125" s="5" t="s">
        <v>58</v>
      </c>
      <c r="M125" s="5" t="s">
        <v>48</v>
      </c>
      <c r="N125" s="5" t="s">
        <v>49</v>
      </c>
      <c r="O125" s="5" t="s">
        <v>90</v>
      </c>
      <c r="P125" s="5" t="s">
        <v>51</v>
      </c>
      <c r="Q125" s="5" t="s">
        <v>52</v>
      </c>
      <c r="R125" s="5" t="s">
        <v>66</v>
      </c>
      <c r="S125" s="5" t="s">
        <v>67</v>
      </c>
      <c r="T125" s="5" t="s">
        <v>55</v>
      </c>
      <c r="U125" s="5" t="s">
        <v>64</v>
      </c>
    </row>
    <row r="126" spans="1:21" ht="18">
      <c r="A126" s="5" t="s">
        <v>21</v>
      </c>
      <c r="B126" s="5" t="s">
        <v>22</v>
      </c>
      <c r="C126" s="5" t="s">
        <v>23</v>
      </c>
      <c r="D126" s="5" t="s">
        <v>68</v>
      </c>
      <c r="E126" s="5" t="s">
        <v>25</v>
      </c>
      <c r="F126" s="5" t="s">
        <v>26</v>
      </c>
      <c r="G126" s="5" t="s">
        <v>81</v>
      </c>
      <c r="H126" s="5" t="s">
        <v>72</v>
      </c>
      <c r="I126" s="5" t="s">
        <v>73</v>
      </c>
      <c r="J126" s="5" t="s">
        <v>74</v>
      </c>
      <c r="K126" s="5" t="s">
        <v>83</v>
      </c>
      <c r="L126" s="5" t="s">
        <v>32</v>
      </c>
      <c r="M126" s="5" t="s">
        <v>59</v>
      </c>
      <c r="N126" s="5" t="s">
        <v>70</v>
      </c>
      <c r="O126" s="5" t="s">
        <v>90</v>
      </c>
      <c r="P126" s="5" t="s">
        <v>34</v>
      </c>
      <c r="Q126" s="5" t="s">
        <v>35</v>
      </c>
      <c r="R126" s="5" t="s">
        <v>36</v>
      </c>
      <c r="S126" s="5" t="s">
        <v>37</v>
      </c>
      <c r="T126" s="5" t="s">
        <v>38</v>
      </c>
      <c r="U126" s="5" t="s">
        <v>39</v>
      </c>
    </row>
    <row r="127" spans="1:21" ht="18">
      <c r="A127" s="5" t="s">
        <v>40</v>
      </c>
      <c r="B127" s="5" t="s">
        <v>22</v>
      </c>
      <c r="C127" s="5" t="s">
        <v>23</v>
      </c>
      <c r="D127" s="5" t="s">
        <v>68</v>
      </c>
      <c r="E127" s="5" t="s">
        <v>25</v>
      </c>
      <c r="F127" s="5" t="s">
        <v>26</v>
      </c>
      <c r="G127" s="5" t="s">
        <v>45</v>
      </c>
      <c r="H127" s="5" t="s">
        <v>28</v>
      </c>
      <c r="I127" s="5" t="s">
        <v>29</v>
      </c>
      <c r="J127" s="5" t="s">
        <v>46</v>
      </c>
      <c r="K127" s="5" t="s">
        <v>31</v>
      </c>
      <c r="L127" s="5" t="s">
        <v>32</v>
      </c>
      <c r="M127" s="5" t="s">
        <v>77</v>
      </c>
      <c r="N127" s="5" t="s">
        <v>49</v>
      </c>
      <c r="O127" s="5" t="s">
        <v>65</v>
      </c>
      <c r="P127" s="5" t="s">
        <v>34</v>
      </c>
      <c r="Q127" s="5" t="s">
        <v>52</v>
      </c>
      <c r="R127" s="5" t="s">
        <v>66</v>
      </c>
      <c r="S127" s="5" t="s">
        <v>67</v>
      </c>
      <c r="T127" s="5" t="s">
        <v>87</v>
      </c>
      <c r="U127" s="5" t="s">
        <v>56</v>
      </c>
    </row>
    <row r="128" spans="1:21" ht="18">
      <c r="A128" s="5" t="s">
        <v>21</v>
      </c>
      <c r="B128" s="5" t="s">
        <v>22</v>
      </c>
      <c r="C128" s="5" t="s">
        <v>23</v>
      </c>
      <c r="D128" s="5" t="s">
        <v>68</v>
      </c>
      <c r="E128" s="5" t="s">
        <v>25</v>
      </c>
      <c r="F128" s="5" t="s">
        <v>26</v>
      </c>
      <c r="G128" s="5" t="s">
        <v>45</v>
      </c>
      <c r="H128" s="5" t="s">
        <v>28</v>
      </c>
      <c r="I128" s="5" t="s">
        <v>29</v>
      </c>
      <c r="J128" s="5" t="s">
        <v>46</v>
      </c>
      <c r="K128" s="5" t="s">
        <v>57</v>
      </c>
      <c r="L128" s="5" t="s">
        <v>58</v>
      </c>
      <c r="M128" s="5" t="s">
        <v>48</v>
      </c>
      <c r="N128" s="5" t="s">
        <v>49</v>
      </c>
      <c r="O128" s="5" t="s">
        <v>65</v>
      </c>
      <c r="P128" s="5" t="s">
        <v>51</v>
      </c>
      <c r="Q128" s="5" t="s">
        <v>52</v>
      </c>
      <c r="R128" s="5" t="s">
        <v>66</v>
      </c>
      <c r="S128" s="5" t="s">
        <v>67</v>
      </c>
      <c r="T128" s="5" t="s">
        <v>55</v>
      </c>
      <c r="U128" s="5" t="s">
        <v>56</v>
      </c>
    </row>
    <row r="129" spans="1:21" ht="18">
      <c r="A129" s="5" t="s">
        <v>21</v>
      </c>
      <c r="B129" s="5" t="s">
        <v>22</v>
      </c>
      <c r="C129" s="5" t="s">
        <v>23</v>
      </c>
      <c r="D129" s="5" t="s">
        <v>68</v>
      </c>
      <c r="E129" s="5" t="s">
        <v>25</v>
      </c>
      <c r="F129" s="5" t="s">
        <v>26</v>
      </c>
      <c r="G129" s="5" t="s">
        <v>45</v>
      </c>
      <c r="H129" s="5" t="s">
        <v>28</v>
      </c>
      <c r="I129" s="5" t="s">
        <v>29</v>
      </c>
      <c r="J129" s="5" t="s">
        <v>46</v>
      </c>
      <c r="K129" s="5" t="s">
        <v>57</v>
      </c>
      <c r="L129" s="5" t="s">
        <v>58</v>
      </c>
      <c r="M129" s="5" t="s">
        <v>48</v>
      </c>
      <c r="N129" s="5" t="s">
        <v>49</v>
      </c>
      <c r="O129" s="5" t="s">
        <v>65</v>
      </c>
      <c r="P129" s="5" t="s">
        <v>51</v>
      </c>
      <c r="Q129" s="5" t="s">
        <v>52</v>
      </c>
      <c r="R129" s="5" t="s">
        <v>66</v>
      </c>
      <c r="S129" s="5" t="s">
        <v>67</v>
      </c>
      <c r="T129" s="5" t="s">
        <v>55</v>
      </c>
      <c r="U129" s="5" t="s">
        <v>56</v>
      </c>
    </row>
    <row r="130" spans="1:21" customFormat="1" ht="12" hidden="1">
      <c r="A130" s="1" t="s">
        <v>21</v>
      </c>
      <c r="B130" s="1" t="s">
        <v>22</v>
      </c>
      <c r="C130" s="1" t="s">
        <v>23</v>
      </c>
      <c r="D130" s="1" t="s">
        <v>68</v>
      </c>
      <c r="E130" s="1" t="s">
        <v>25</v>
      </c>
      <c r="F130" s="1" t="s">
        <v>42</v>
      </c>
    </row>
    <row r="131" spans="1:21" customFormat="1" ht="12" hidden="1">
      <c r="A131" s="1" t="s">
        <v>21</v>
      </c>
      <c r="B131" s="1" t="s">
        <v>22</v>
      </c>
      <c r="C131" s="1" t="s">
        <v>23</v>
      </c>
      <c r="D131" s="1" t="s">
        <v>68</v>
      </c>
      <c r="E131" s="1" t="s">
        <v>25</v>
      </c>
      <c r="F131" s="1" t="s">
        <v>42</v>
      </c>
    </row>
    <row r="132" spans="1:21" ht="18">
      <c r="A132" s="5" t="s">
        <v>21</v>
      </c>
      <c r="B132" s="5" t="s">
        <v>44</v>
      </c>
      <c r="C132" s="5" t="s">
        <v>23</v>
      </c>
      <c r="D132" s="5" t="s">
        <v>96</v>
      </c>
      <c r="E132" s="5" t="s">
        <v>25</v>
      </c>
      <c r="F132" s="5" t="s">
        <v>26</v>
      </c>
      <c r="G132" s="5" t="s">
        <v>45</v>
      </c>
      <c r="H132" s="5" t="s">
        <v>28</v>
      </c>
      <c r="I132" s="5" t="s">
        <v>29</v>
      </c>
      <c r="J132" s="5" t="s">
        <v>46</v>
      </c>
      <c r="K132" s="5" t="s">
        <v>57</v>
      </c>
      <c r="L132" s="5" t="s">
        <v>58</v>
      </c>
      <c r="M132" s="5" t="s">
        <v>48</v>
      </c>
      <c r="N132" s="5" t="s">
        <v>49</v>
      </c>
      <c r="O132" s="5" t="s">
        <v>65</v>
      </c>
      <c r="P132" s="5" t="s">
        <v>51</v>
      </c>
      <c r="Q132" s="5" t="s">
        <v>52</v>
      </c>
      <c r="R132" s="5" t="s">
        <v>79</v>
      </c>
      <c r="S132" s="5" t="s">
        <v>54</v>
      </c>
      <c r="T132" s="5" t="s">
        <v>55</v>
      </c>
      <c r="U132" s="5" t="s">
        <v>64</v>
      </c>
    </row>
    <row r="133" spans="1:21" ht="18">
      <c r="A133" s="5" t="s">
        <v>40</v>
      </c>
      <c r="B133" s="5" t="s">
        <v>22</v>
      </c>
      <c r="C133" s="5" t="s">
        <v>23</v>
      </c>
      <c r="D133" s="5" t="s">
        <v>68</v>
      </c>
      <c r="E133" s="5" t="s">
        <v>25</v>
      </c>
      <c r="F133" s="5" t="s">
        <v>26</v>
      </c>
      <c r="G133" s="5" t="s">
        <v>45</v>
      </c>
      <c r="H133" s="5" t="s">
        <v>28</v>
      </c>
      <c r="I133" s="5" t="s">
        <v>29</v>
      </c>
      <c r="J133" s="5" t="s">
        <v>46</v>
      </c>
      <c r="K133" s="5" t="s">
        <v>31</v>
      </c>
      <c r="L133" s="5" t="s">
        <v>58</v>
      </c>
      <c r="M133" s="5" t="s">
        <v>59</v>
      </c>
      <c r="N133" s="5" t="s">
        <v>60</v>
      </c>
      <c r="O133" s="5" t="s">
        <v>65</v>
      </c>
      <c r="P133" s="5" t="s">
        <v>51</v>
      </c>
      <c r="Q133" s="5" t="s">
        <v>52</v>
      </c>
      <c r="R133" s="5" t="s">
        <v>66</v>
      </c>
      <c r="S133" s="5" t="s">
        <v>67</v>
      </c>
      <c r="T133" s="5" t="s">
        <v>55</v>
      </c>
      <c r="U133" s="5" t="s">
        <v>56</v>
      </c>
    </row>
    <row r="134" spans="1:21" customFormat="1" ht="12" hidden="1">
      <c r="A134" s="1" t="s">
        <v>21</v>
      </c>
      <c r="B134" s="1" t="s">
        <v>22</v>
      </c>
      <c r="C134" s="1" t="s">
        <v>23</v>
      </c>
      <c r="D134" s="1" t="s">
        <v>68</v>
      </c>
      <c r="E134" s="1" t="s">
        <v>25</v>
      </c>
      <c r="F134" s="1" t="s">
        <v>42</v>
      </c>
    </row>
    <row r="135" spans="1:21" ht="18">
      <c r="A135" s="5" t="s">
        <v>40</v>
      </c>
      <c r="B135" s="5" t="s">
        <v>43</v>
      </c>
      <c r="C135" s="5" t="s">
        <v>69</v>
      </c>
      <c r="D135" s="5" t="s">
        <v>24</v>
      </c>
      <c r="E135" s="5" t="s">
        <v>25</v>
      </c>
      <c r="F135" s="5" t="s">
        <v>26</v>
      </c>
      <c r="G135" s="5" t="s">
        <v>27</v>
      </c>
      <c r="H135" s="5" t="s">
        <v>28</v>
      </c>
      <c r="I135" s="5" t="s">
        <v>29</v>
      </c>
      <c r="J135" s="5" t="s">
        <v>46</v>
      </c>
      <c r="K135" s="5" t="s">
        <v>83</v>
      </c>
      <c r="L135" s="5" t="s">
        <v>76</v>
      </c>
      <c r="M135" s="5" t="s">
        <v>59</v>
      </c>
      <c r="N135" s="5" t="s">
        <v>70</v>
      </c>
      <c r="O135" s="5" t="s">
        <v>50</v>
      </c>
      <c r="P135" s="5" t="s">
        <v>85</v>
      </c>
      <c r="Q135" s="5" t="s">
        <v>62</v>
      </c>
      <c r="R135" s="5" t="s">
        <v>79</v>
      </c>
      <c r="S135" s="5" t="s">
        <v>63</v>
      </c>
      <c r="T135" s="5" t="s">
        <v>87</v>
      </c>
      <c r="U135" s="5" t="s">
        <v>64</v>
      </c>
    </row>
    <row r="136" spans="1:21" customFormat="1" ht="12" hidden="1">
      <c r="A136" s="1" t="s">
        <v>40</v>
      </c>
      <c r="B136" s="1" t="s">
        <v>22</v>
      </c>
      <c r="C136" s="1" t="s">
        <v>23</v>
      </c>
      <c r="D136" s="1" t="s">
        <v>68</v>
      </c>
      <c r="E136" s="1" t="s">
        <v>25</v>
      </c>
      <c r="F136" s="1" t="s">
        <v>42</v>
      </c>
    </row>
    <row r="137" spans="1:21" customFormat="1" ht="12" hidden="1">
      <c r="A137" s="1" t="s">
        <v>21</v>
      </c>
      <c r="B137" s="1" t="s">
        <v>22</v>
      </c>
      <c r="C137" s="1" t="s">
        <v>23</v>
      </c>
      <c r="D137" s="1" t="s">
        <v>68</v>
      </c>
      <c r="E137" s="1" t="s">
        <v>25</v>
      </c>
      <c r="F137" s="1" t="s">
        <v>42</v>
      </c>
    </row>
    <row r="138" spans="1:21" customFormat="1" ht="12" hidden="1">
      <c r="A138" s="1" t="s">
        <v>21</v>
      </c>
      <c r="B138" s="1" t="s">
        <v>22</v>
      </c>
      <c r="C138" s="1" t="s">
        <v>23</v>
      </c>
      <c r="D138" s="1" t="s">
        <v>68</v>
      </c>
      <c r="E138" s="1" t="s">
        <v>25</v>
      </c>
      <c r="F138" s="1" t="s">
        <v>42</v>
      </c>
    </row>
    <row r="139" spans="1:21" customFormat="1" ht="12" hidden="1">
      <c r="A139" s="1" t="s">
        <v>40</v>
      </c>
      <c r="B139" s="1" t="s">
        <v>22</v>
      </c>
      <c r="C139" s="1" t="s">
        <v>23</v>
      </c>
      <c r="D139" s="1" t="s">
        <v>68</v>
      </c>
      <c r="E139" s="1" t="s">
        <v>25</v>
      </c>
      <c r="F139" s="1" t="s">
        <v>42</v>
      </c>
    </row>
    <row r="140" spans="1:21" customFormat="1" ht="12" hidden="1">
      <c r="A140" s="1" t="s">
        <v>40</v>
      </c>
      <c r="B140" s="1" t="s">
        <v>22</v>
      </c>
      <c r="C140" s="1" t="s">
        <v>23</v>
      </c>
      <c r="D140" s="1" t="s">
        <v>68</v>
      </c>
      <c r="E140" s="1" t="s">
        <v>25</v>
      </c>
      <c r="F140" s="1" t="s">
        <v>42</v>
      </c>
    </row>
    <row r="141" spans="1:21" customFormat="1" ht="12" hidden="1">
      <c r="A141" s="1" t="s">
        <v>21</v>
      </c>
      <c r="B141" s="1" t="s">
        <v>43</v>
      </c>
      <c r="C141" s="1" t="s">
        <v>23</v>
      </c>
      <c r="D141" s="1" t="s">
        <v>68</v>
      </c>
      <c r="E141" s="1" t="s">
        <v>25</v>
      </c>
      <c r="F141" s="1" t="s">
        <v>42</v>
      </c>
    </row>
    <row r="142" spans="1:21" customFormat="1" ht="12" hidden="1">
      <c r="A142" s="1" t="s">
        <v>40</v>
      </c>
      <c r="B142" s="1" t="s">
        <v>22</v>
      </c>
      <c r="C142" s="1" t="s">
        <v>23</v>
      </c>
      <c r="D142" s="1" t="s">
        <v>68</v>
      </c>
      <c r="E142" s="1" t="s">
        <v>25</v>
      </c>
      <c r="F142" s="1" t="s">
        <v>42</v>
      </c>
    </row>
    <row r="143" spans="1:21" customFormat="1" ht="12" hidden="1">
      <c r="A143" s="1" t="s">
        <v>40</v>
      </c>
      <c r="B143" s="1" t="s">
        <v>22</v>
      </c>
      <c r="C143" s="1" t="s">
        <v>23</v>
      </c>
      <c r="D143" s="1" t="s">
        <v>68</v>
      </c>
      <c r="E143" s="1" t="s">
        <v>25</v>
      </c>
      <c r="F143" s="1" t="s">
        <v>42</v>
      </c>
    </row>
    <row r="144" spans="1:21" customFormat="1" ht="12" hidden="1">
      <c r="A144" s="1" t="s">
        <v>21</v>
      </c>
      <c r="B144" s="1" t="s">
        <v>22</v>
      </c>
      <c r="C144" s="1" t="s">
        <v>23</v>
      </c>
      <c r="D144" s="1" t="s">
        <v>68</v>
      </c>
      <c r="E144" s="1" t="s">
        <v>25</v>
      </c>
      <c r="F144" s="1" t="s">
        <v>42</v>
      </c>
    </row>
    <row r="145" spans="1:21" customFormat="1" ht="12" hidden="1">
      <c r="A145" s="1" t="s">
        <v>21</v>
      </c>
      <c r="B145" s="1" t="s">
        <v>22</v>
      </c>
      <c r="C145" s="1" t="s">
        <v>23</v>
      </c>
      <c r="D145" s="1" t="s">
        <v>68</v>
      </c>
      <c r="E145" s="1" t="s">
        <v>25</v>
      </c>
      <c r="F145" s="1" t="s">
        <v>42</v>
      </c>
    </row>
    <row r="146" spans="1:21" customFormat="1" ht="12" hidden="1">
      <c r="A146" s="1" t="s">
        <v>21</v>
      </c>
      <c r="B146" s="1" t="s">
        <v>22</v>
      </c>
      <c r="C146" s="1" t="s">
        <v>23</v>
      </c>
      <c r="D146" s="1" t="s">
        <v>68</v>
      </c>
      <c r="E146" s="1" t="s">
        <v>25</v>
      </c>
      <c r="F146" s="1" t="s">
        <v>42</v>
      </c>
    </row>
    <row r="147" spans="1:21" customFormat="1" ht="12" hidden="1">
      <c r="A147" s="1" t="s">
        <v>21</v>
      </c>
      <c r="B147" s="1" t="s">
        <v>22</v>
      </c>
      <c r="C147" s="1" t="s">
        <v>23</v>
      </c>
      <c r="D147" s="1" t="s">
        <v>68</v>
      </c>
      <c r="E147" s="1" t="s">
        <v>25</v>
      </c>
      <c r="F147" s="1" t="s">
        <v>42</v>
      </c>
    </row>
    <row r="148" spans="1:21" customFormat="1" ht="12" hidden="1">
      <c r="A148" s="1" t="s">
        <v>21</v>
      </c>
      <c r="B148" s="1" t="s">
        <v>22</v>
      </c>
      <c r="C148" s="1" t="s">
        <v>23</v>
      </c>
      <c r="D148" s="1" t="s">
        <v>68</v>
      </c>
      <c r="E148" s="1" t="s">
        <v>25</v>
      </c>
      <c r="F148" s="1" t="s">
        <v>42</v>
      </c>
      <c r="H148" s="1"/>
    </row>
    <row r="149" spans="1:21" customFormat="1" ht="12" hidden="1">
      <c r="A149" s="1" t="s">
        <v>21</v>
      </c>
      <c r="B149" s="1" t="s">
        <v>43</v>
      </c>
      <c r="C149" s="1" t="s">
        <v>23</v>
      </c>
      <c r="D149" s="1" t="s">
        <v>68</v>
      </c>
      <c r="E149" s="1" t="s">
        <v>25</v>
      </c>
      <c r="F149" s="1" t="s">
        <v>42</v>
      </c>
    </row>
    <row r="150" spans="1:21" customFormat="1" ht="12" hidden="1">
      <c r="A150" s="1" t="s">
        <v>21</v>
      </c>
      <c r="B150" s="1" t="s">
        <v>22</v>
      </c>
      <c r="C150" s="1" t="s">
        <v>23</v>
      </c>
      <c r="D150" s="1" t="s">
        <v>68</v>
      </c>
      <c r="E150" s="1" t="s">
        <v>25</v>
      </c>
      <c r="F150" s="1" t="s">
        <v>42</v>
      </c>
    </row>
    <row r="151" spans="1:21" customFormat="1" ht="12" hidden="1">
      <c r="A151" s="1" t="s">
        <v>21</v>
      </c>
      <c r="B151" s="1" t="s">
        <v>43</v>
      </c>
      <c r="C151" s="1" t="s">
        <v>23</v>
      </c>
      <c r="D151" s="1" t="s">
        <v>68</v>
      </c>
      <c r="E151" s="1" t="s">
        <v>25</v>
      </c>
      <c r="F151" s="1" t="s">
        <v>42</v>
      </c>
    </row>
    <row r="152" spans="1:21" customFormat="1" ht="12" hidden="1">
      <c r="A152" s="1" t="s">
        <v>40</v>
      </c>
      <c r="B152" s="1" t="s">
        <v>22</v>
      </c>
      <c r="C152" s="1" t="s">
        <v>23</v>
      </c>
      <c r="D152" s="1" t="s">
        <v>68</v>
      </c>
      <c r="E152" s="1" t="s">
        <v>25</v>
      </c>
      <c r="F152" s="1" t="s">
        <v>42</v>
      </c>
    </row>
    <row r="153" spans="1:21" customFormat="1" ht="12" hidden="1">
      <c r="A153" s="1" t="s">
        <v>21</v>
      </c>
      <c r="B153" s="1" t="s">
        <v>22</v>
      </c>
      <c r="C153" s="1" t="s">
        <v>23</v>
      </c>
      <c r="D153" s="1" t="s">
        <v>68</v>
      </c>
      <c r="E153" s="1" t="s">
        <v>25</v>
      </c>
      <c r="F153" s="1" t="s">
        <v>42</v>
      </c>
    </row>
    <row r="154" spans="1:21" customFormat="1" ht="12" hidden="1">
      <c r="A154" s="1" t="s">
        <v>40</v>
      </c>
      <c r="B154" s="1" t="s">
        <v>43</v>
      </c>
      <c r="C154" s="1" t="s">
        <v>23</v>
      </c>
      <c r="D154" s="1" t="s">
        <v>68</v>
      </c>
      <c r="E154" s="1" t="s">
        <v>25</v>
      </c>
      <c r="F154" s="1" t="s">
        <v>42</v>
      </c>
    </row>
    <row r="155" spans="1:21" ht="18">
      <c r="A155" s="5" t="s">
        <v>40</v>
      </c>
      <c r="B155" s="5" t="s">
        <v>43</v>
      </c>
      <c r="C155" s="5" t="s">
        <v>23</v>
      </c>
      <c r="D155" s="5" t="s">
        <v>68</v>
      </c>
      <c r="E155" s="5" t="s">
        <v>25</v>
      </c>
      <c r="F155" s="5" t="s">
        <v>26</v>
      </c>
      <c r="G155" s="5" t="s">
        <v>81</v>
      </c>
      <c r="H155" s="5" t="s">
        <v>82</v>
      </c>
      <c r="I155" s="5" t="s">
        <v>73</v>
      </c>
      <c r="J155" s="5" t="s">
        <v>89</v>
      </c>
      <c r="K155" s="5" t="s">
        <v>83</v>
      </c>
      <c r="L155" s="5" t="s">
        <v>76</v>
      </c>
      <c r="M155" s="5" t="s">
        <v>77</v>
      </c>
      <c r="N155" s="5" t="s">
        <v>70</v>
      </c>
      <c r="O155" s="5" t="s">
        <v>90</v>
      </c>
      <c r="P155" s="5" t="s">
        <v>85</v>
      </c>
      <c r="Q155" s="5" t="s">
        <v>62</v>
      </c>
      <c r="R155" s="5" t="s">
        <v>79</v>
      </c>
      <c r="S155" s="5" t="s">
        <v>63</v>
      </c>
      <c r="T155" s="5" t="s">
        <v>87</v>
      </c>
      <c r="U155" s="5" t="s">
        <v>80</v>
      </c>
    </row>
    <row r="156" spans="1:21" customFormat="1" ht="12" hidden="1">
      <c r="A156" s="1" t="s">
        <v>21</v>
      </c>
      <c r="B156" s="1" t="s">
        <v>44</v>
      </c>
      <c r="C156" s="1" t="s">
        <v>23</v>
      </c>
      <c r="D156" s="1" t="s">
        <v>68</v>
      </c>
      <c r="E156" s="1" t="s">
        <v>25</v>
      </c>
      <c r="F156" s="1" t="s">
        <v>42</v>
      </c>
    </row>
    <row r="157" spans="1:21" customFormat="1" ht="12" hidden="1">
      <c r="A157" s="1" t="s">
        <v>40</v>
      </c>
      <c r="B157" s="1" t="s">
        <v>22</v>
      </c>
      <c r="C157" s="1" t="s">
        <v>23</v>
      </c>
      <c r="D157" s="1" t="s">
        <v>68</v>
      </c>
      <c r="E157" s="1" t="s">
        <v>25</v>
      </c>
      <c r="F157" s="1" t="s">
        <v>42</v>
      </c>
    </row>
    <row r="158" spans="1:21" customFormat="1" ht="12" hidden="1">
      <c r="A158" s="1" t="s">
        <v>21</v>
      </c>
      <c r="B158" s="1" t="s">
        <v>44</v>
      </c>
      <c r="C158" s="1" t="s">
        <v>23</v>
      </c>
      <c r="D158" s="1" t="s">
        <v>68</v>
      </c>
      <c r="E158" s="1" t="s">
        <v>25</v>
      </c>
      <c r="F158" s="1" t="s">
        <v>42</v>
      </c>
    </row>
    <row r="159" spans="1:21" customFormat="1" ht="12" hidden="1">
      <c r="A159" s="1" t="s">
        <v>40</v>
      </c>
      <c r="B159" s="1" t="s">
        <v>22</v>
      </c>
      <c r="C159" s="1" t="s">
        <v>23</v>
      </c>
      <c r="D159" s="1" t="s">
        <v>68</v>
      </c>
      <c r="E159" s="1" t="s">
        <v>25</v>
      </c>
      <c r="F159" s="1" t="s">
        <v>42</v>
      </c>
    </row>
    <row r="160" spans="1:21" ht="18">
      <c r="A160" s="5" t="s">
        <v>40</v>
      </c>
      <c r="B160" s="5" t="s">
        <v>22</v>
      </c>
      <c r="C160" s="5" t="s">
        <v>23</v>
      </c>
      <c r="D160" s="5" t="s">
        <v>68</v>
      </c>
      <c r="E160" s="5" t="s">
        <v>25</v>
      </c>
      <c r="F160" s="5" t="s">
        <v>26</v>
      </c>
      <c r="G160" s="5" t="s">
        <v>81</v>
      </c>
      <c r="H160" s="5" t="s">
        <v>28</v>
      </c>
      <c r="I160" s="5" t="s">
        <v>29</v>
      </c>
      <c r="J160" s="5" t="s">
        <v>30</v>
      </c>
      <c r="K160" s="5" t="s">
        <v>75</v>
      </c>
      <c r="L160" s="5" t="s">
        <v>76</v>
      </c>
      <c r="M160" s="5" t="s">
        <v>59</v>
      </c>
      <c r="N160" s="5" t="s">
        <v>70</v>
      </c>
      <c r="O160" s="5" t="s">
        <v>33</v>
      </c>
      <c r="P160" s="5" t="s">
        <v>85</v>
      </c>
      <c r="Q160" s="5" t="s">
        <v>86</v>
      </c>
      <c r="R160" s="5" t="s">
        <v>53</v>
      </c>
      <c r="S160" s="5" t="s">
        <v>63</v>
      </c>
      <c r="T160" s="5" t="s">
        <v>87</v>
      </c>
      <c r="U160" s="5" t="s">
        <v>80</v>
      </c>
    </row>
    <row r="161" spans="1:21" customFormat="1" ht="12" hidden="1">
      <c r="A161" s="1" t="s">
        <v>40</v>
      </c>
      <c r="B161" s="1" t="s">
        <v>43</v>
      </c>
      <c r="C161" s="1" t="s">
        <v>23</v>
      </c>
      <c r="D161" s="1" t="s">
        <v>68</v>
      </c>
      <c r="E161" s="1" t="s">
        <v>25</v>
      </c>
      <c r="F161" s="1" t="s">
        <v>42</v>
      </c>
    </row>
    <row r="162" spans="1:21" ht="18">
      <c r="A162" s="5" t="s">
        <v>40</v>
      </c>
      <c r="B162" s="5" t="s">
        <v>22</v>
      </c>
      <c r="C162" s="5" t="s">
        <v>23</v>
      </c>
      <c r="D162" s="5" t="s">
        <v>68</v>
      </c>
      <c r="E162" s="5" t="s">
        <v>25</v>
      </c>
      <c r="F162" s="5" t="s">
        <v>26</v>
      </c>
      <c r="G162" s="5" t="s">
        <v>81</v>
      </c>
      <c r="H162" s="5" t="s">
        <v>97</v>
      </c>
      <c r="I162" s="5" t="s">
        <v>29</v>
      </c>
      <c r="J162" s="5" t="s">
        <v>30</v>
      </c>
      <c r="K162" s="5" t="s">
        <v>83</v>
      </c>
      <c r="L162" s="5" t="s">
        <v>84</v>
      </c>
      <c r="M162" s="5" t="s">
        <v>77</v>
      </c>
      <c r="N162" s="5" t="s">
        <v>70</v>
      </c>
      <c r="O162" s="5" t="s">
        <v>90</v>
      </c>
      <c r="P162" s="5" t="s">
        <v>85</v>
      </c>
      <c r="Q162" s="5" t="s">
        <v>35</v>
      </c>
      <c r="R162" s="5" t="s">
        <v>36</v>
      </c>
      <c r="S162" s="5" t="s">
        <v>37</v>
      </c>
      <c r="T162" s="5" t="s">
        <v>87</v>
      </c>
      <c r="U162" s="5" t="s">
        <v>39</v>
      </c>
    </row>
    <row r="163" spans="1:21" ht="18">
      <c r="A163" s="5" t="s">
        <v>40</v>
      </c>
      <c r="B163" s="5" t="s">
        <v>22</v>
      </c>
      <c r="C163" s="5" t="s">
        <v>23</v>
      </c>
      <c r="D163" s="5" t="s">
        <v>68</v>
      </c>
      <c r="E163" s="5" t="s">
        <v>25</v>
      </c>
      <c r="F163" s="5" t="s">
        <v>26</v>
      </c>
      <c r="G163" s="5" t="s">
        <v>81</v>
      </c>
      <c r="H163" s="5" t="s">
        <v>82</v>
      </c>
      <c r="I163" s="5" t="s">
        <v>29</v>
      </c>
      <c r="J163" s="5" t="s">
        <v>89</v>
      </c>
      <c r="K163" s="5" t="s">
        <v>31</v>
      </c>
      <c r="L163" s="5" t="s">
        <v>76</v>
      </c>
      <c r="M163" s="5" t="s">
        <v>59</v>
      </c>
      <c r="N163" s="5" t="s">
        <v>70</v>
      </c>
      <c r="O163" s="5" t="s">
        <v>33</v>
      </c>
      <c r="P163" s="5" t="s">
        <v>85</v>
      </c>
      <c r="Q163" s="5" t="s">
        <v>35</v>
      </c>
      <c r="R163" s="5" t="s">
        <v>36</v>
      </c>
      <c r="S163" s="5" t="s">
        <v>63</v>
      </c>
      <c r="T163" s="5" t="s">
        <v>91</v>
      </c>
      <c r="U163" s="5" t="s">
        <v>56</v>
      </c>
    </row>
    <row r="164" spans="1:21" customFormat="1" ht="12" hidden="1">
      <c r="A164" s="1" t="s">
        <v>40</v>
      </c>
      <c r="B164" s="1" t="s">
        <v>22</v>
      </c>
      <c r="C164" s="1" t="s">
        <v>23</v>
      </c>
      <c r="D164" s="1" t="s">
        <v>68</v>
      </c>
      <c r="E164" s="1" t="s">
        <v>25</v>
      </c>
      <c r="F164" s="1" t="s">
        <v>42</v>
      </c>
    </row>
    <row r="165" spans="1:21" ht="18">
      <c r="A165" s="5" t="s">
        <v>40</v>
      </c>
      <c r="B165" s="5" t="s">
        <v>22</v>
      </c>
      <c r="C165" s="5" t="s">
        <v>23</v>
      </c>
      <c r="D165" s="5" t="s">
        <v>68</v>
      </c>
      <c r="E165" s="5" t="s">
        <v>25</v>
      </c>
      <c r="F165" s="5" t="s">
        <v>26</v>
      </c>
      <c r="G165" s="5" t="s">
        <v>81</v>
      </c>
      <c r="H165" s="5" t="s">
        <v>82</v>
      </c>
      <c r="I165" s="5" t="s">
        <v>29</v>
      </c>
      <c r="J165" s="5" t="s">
        <v>30</v>
      </c>
      <c r="K165" s="5" t="s">
        <v>31</v>
      </c>
      <c r="L165" s="5" t="s">
        <v>76</v>
      </c>
      <c r="M165" s="5" t="s">
        <v>77</v>
      </c>
      <c r="N165" s="5" t="s">
        <v>78</v>
      </c>
      <c r="O165" s="5" t="s">
        <v>50</v>
      </c>
      <c r="P165" s="5" t="s">
        <v>34</v>
      </c>
      <c r="Q165" s="5" t="s">
        <v>52</v>
      </c>
      <c r="R165" s="5" t="s">
        <v>36</v>
      </c>
      <c r="S165" s="5" t="s">
        <v>63</v>
      </c>
      <c r="T165" s="5" t="s">
        <v>91</v>
      </c>
      <c r="U165" s="5" t="s">
        <v>64</v>
      </c>
    </row>
    <row r="166" spans="1:21" ht="18">
      <c r="A166" s="5" t="s">
        <v>40</v>
      </c>
      <c r="B166" s="5" t="s">
        <v>44</v>
      </c>
      <c r="C166" s="5" t="s">
        <v>23</v>
      </c>
      <c r="D166" s="5" t="s">
        <v>68</v>
      </c>
      <c r="E166" s="5" t="s">
        <v>25</v>
      </c>
      <c r="F166" s="5" t="s">
        <v>26</v>
      </c>
      <c r="G166" s="5" t="s">
        <v>27</v>
      </c>
      <c r="H166" s="5" t="s">
        <v>28</v>
      </c>
      <c r="I166" s="5" t="s">
        <v>29</v>
      </c>
      <c r="J166" s="5" t="s">
        <v>74</v>
      </c>
      <c r="K166" s="5" t="s">
        <v>31</v>
      </c>
      <c r="L166" s="5" t="s">
        <v>32</v>
      </c>
      <c r="M166" s="5" t="s">
        <v>77</v>
      </c>
      <c r="N166" s="5" t="s">
        <v>70</v>
      </c>
      <c r="O166" s="5" t="s">
        <v>90</v>
      </c>
      <c r="P166" s="5" t="s">
        <v>34</v>
      </c>
      <c r="Q166" s="5" t="s">
        <v>35</v>
      </c>
      <c r="R166" s="5" t="s">
        <v>36</v>
      </c>
      <c r="S166" s="5" t="s">
        <v>63</v>
      </c>
      <c r="T166" s="5" t="s">
        <v>38</v>
      </c>
      <c r="U166" s="5" t="s">
        <v>80</v>
      </c>
    </row>
    <row r="167" spans="1:21" ht="18">
      <c r="A167" s="5" t="s">
        <v>40</v>
      </c>
      <c r="B167" s="5" t="s">
        <v>22</v>
      </c>
      <c r="C167" s="5" t="s">
        <v>23</v>
      </c>
      <c r="D167" s="5" t="s">
        <v>68</v>
      </c>
      <c r="E167" s="5" t="s">
        <v>25</v>
      </c>
      <c r="F167" s="5" t="s">
        <v>26</v>
      </c>
      <c r="G167" s="5" t="s">
        <v>45</v>
      </c>
      <c r="H167" s="5" t="s">
        <v>28</v>
      </c>
      <c r="I167" s="5" t="s">
        <v>73</v>
      </c>
      <c r="J167" s="5" t="s">
        <v>89</v>
      </c>
      <c r="K167" s="5" t="s">
        <v>57</v>
      </c>
      <c r="L167" s="5" t="s">
        <v>76</v>
      </c>
      <c r="M167" s="5" t="s">
        <v>95</v>
      </c>
      <c r="N167" s="5" t="s">
        <v>70</v>
      </c>
      <c r="O167" s="5" t="s">
        <v>50</v>
      </c>
      <c r="P167" s="5" t="s">
        <v>51</v>
      </c>
      <c r="Q167" s="5" t="s">
        <v>86</v>
      </c>
      <c r="R167" s="5" t="s">
        <v>36</v>
      </c>
      <c r="S167" s="5" t="s">
        <v>37</v>
      </c>
      <c r="T167" s="5" t="s">
        <v>87</v>
      </c>
      <c r="U167" s="5" t="s">
        <v>80</v>
      </c>
    </row>
    <row r="168" spans="1:21" customFormat="1" ht="12" hidden="1">
      <c r="A168" s="1" t="s">
        <v>21</v>
      </c>
      <c r="B168" s="1" t="s">
        <v>22</v>
      </c>
      <c r="C168" s="1" t="s">
        <v>23</v>
      </c>
      <c r="D168" s="1" t="s">
        <v>68</v>
      </c>
      <c r="E168" s="1" t="s">
        <v>25</v>
      </c>
      <c r="F168" s="1" t="s">
        <v>42</v>
      </c>
    </row>
    <row r="169" spans="1:21" ht="18">
      <c r="A169" s="5" t="s">
        <v>40</v>
      </c>
      <c r="B169" s="5" t="s">
        <v>22</v>
      </c>
      <c r="C169" s="5" t="s">
        <v>23</v>
      </c>
      <c r="D169" s="5" t="s">
        <v>68</v>
      </c>
      <c r="E169" s="5" t="s">
        <v>25</v>
      </c>
      <c r="F169" s="5" t="s">
        <v>26</v>
      </c>
      <c r="G169" s="5" t="s">
        <v>81</v>
      </c>
      <c r="H169" s="5" t="s">
        <v>82</v>
      </c>
      <c r="I169" s="5" t="s">
        <v>73</v>
      </c>
      <c r="J169" s="5" t="s">
        <v>89</v>
      </c>
      <c r="K169" s="5" t="s">
        <v>31</v>
      </c>
      <c r="L169" s="5" t="s">
        <v>47</v>
      </c>
      <c r="M169" s="5" t="s">
        <v>59</v>
      </c>
      <c r="N169" s="5" t="s">
        <v>70</v>
      </c>
      <c r="O169" s="5" t="s">
        <v>33</v>
      </c>
      <c r="P169" s="5" t="s">
        <v>85</v>
      </c>
      <c r="Q169" s="5" t="s">
        <v>62</v>
      </c>
      <c r="R169" s="5" t="s">
        <v>53</v>
      </c>
      <c r="S169" s="5" t="s">
        <v>54</v>
      </c>
      <c r="T169" s="5" t="s">
        <v>38</v>
      </c>
      <c r="U169" s="5" t="s">
        <v>64</v>
      </c>
    </row>
    <row r="170" spans="1:21" customFormat="1" ht="12" hidden="1">
      <c r="A170" s="1" t="s">
        <v>21</v>
      </c>
      <c r="B170" s="1" t="s">
        <v>22</v>
      </c>
      <c r="C170" s="1" t="s">
        <v>23</v>
      </c>
      <c r="D170" s="1" t="s">
        <v>68</v>
      </c>
      <c r="E170" s="1" t="s">
        <v>25</v>
      </c>
      <c r="F170" s="1" t="s">
        <v>42</v>
      </c>
    </row>
    <row r="171" spans="1:21" ht="18">
      <c r="A171" s="5" t="s">
        <v>40</v>
      </c>
      <c r="B171" s="5" t="s">
        <v>22</v>
      </c>
      <c r="C171" s="5" t="s">
        <v>23</v>
      </c>
      <c r="D171" s="5" t="s">
        <v>68</v>
      </c>
      <c r="E171" s="5" t="s">
        <v>25</v>
      </c>
      <c r="F171" s="5" t="s">
        <v>26</v>
      </c>
      <c r="G171" s="5" t="s">
        <v>71</v>
      </c>
      <c r="H171" s="5" t="s">
        <v>97</v>
      </c>
      <c r="I171" s="5" t="s">
        <v>73</v>
      </c>
      <c r="J171" s="5" t="s">
        <v>89</v>
      </c>
      <c r="K171" s="5" t="s">
        <v>75</v>
      </c>
      <c r="L171" s="5" t="s">
        <v>84</v>
      </c>
      <c r="M171" s="5" t="s">
        <v>59</v>
      </c>
      <c r="N171" s="5" t="s">
        <v>70</v>
      </c>
      <c r="O171" s="5" t="s">
        <v>33</v>
      </c>
      <c r="P171" s="5" t="s">
        <v>85</v>
      </c>
      <c r="Q171" s="5" t="s">
        <v>35</v>
      </c>
      <c r="R171" s="5" t="s">
        <v>36</v>
      </c>
      <c r="S171" s="5" t="s">
        <v>63</v>
      </c>
      <c r="T171" s="5" t="s">
        <v>91</v>
      </c>
      <c r="U171" s="5" t="s">
        <v>56</v>
      </c>
    </row>
    <row r="172" spans="1:21" customFormat="1" ht="12" hidden="1">
      <c r="A172" s="1" t="s">
        <v>21</v>
      </c>
      <c r="B172" s="1" t="s">
        <v>22</v>
      </c>
      <c r="C172" s="1" t="s">
        <v>23</v>
      </c>
      <c r="D172" s="1" t="s">
        <v>98</v>
      </c>
      <c r="E172" s="1" t="s">
        <v>25</v>
      </c>
      <c r="F172" s="1" t="s">
        <v>42</v>
      </c>
    </row>
    <row r="173" spans="1:21" customFormat="1" ht="12" hidden="1">
      <c r="A173" s="1" t="s">
        <v>21</v>
      </c>
      <c r="B173" s="1" t="s">
        <v>22</v>
      </c>
      <c r="C173" s="1" t="s">
        <v>23</v>
      </c>
      <c r="D173" s="1" t="s">
        <v>98</v>
      </c>
      <c r="E173" s="1" t="s">
        <v>25</v>
      </c>
      <c r="F173" s="1" t="s">
        <v>42</v>
      </c>
    </row>
    <row r="174" spans="1:21" customFormat="1" ht="12" hidden="1">
      <c r="A174" s="1" t="s">
        <v>21</v>
      </c>
      <c r="B174" s="1" t="s">
        <v>22</v>
      </c>
      <c r="C174" s="1" t="s">
        <v>23</v>
      </c>
      <c r="D174" s="1" t="s">
        <v>98</v>
      </c>
      <c r="E174" s="1" t="s">
        <v>25</v>
      </c>
      <c r="F174" s="1" t="s">
        <v>42</v>
      </c>
    </row>
    <row r="175" spans="1:21" customFormat="1" ht="12" hidden="1">
      <c r="A175" s="1" t="s">
        <v>21</v>
      </c>
      <c r="B175" s="1" t="s">
        <v>22</v>
      </c>
      <c r="C175" s="1" t="s">
        <v>23</v>
      </c>
      <c r="D175" s="1" t="s">
        <v>98</v>
      </c>
      <c r="E175" s="1" t="s">
        <v>25</v>
      </c>
      <c r="F175" s="1" t="s">
        <v>42</v>
      </c>
    </row>
    <row r="176" spans="1:21" customFormat="1" ht="12" hidden="1">
      <c r="A176" s="1" t="s">
        <v>40</v>
      </c>
      <c r="B176" s="1" t="s">
        <v>22</v>
      </c>
      <c r="C176" s="1" t="s">
        <v>23</v>
      </c>
      <c r="D176" s="1" t="s">
        <v>98</v>
      </c>
      <c r="E176" s="1" t="s">
        <v>25</v>
      </c>
      <c r="F176" s="1" t="s">
        <v>42</v>
      </c>
    </row>
    <row r="177" spans="1:21" customFormat="1" ht="12" hidden="1">
      <c r="A177" s="1" t="s">
        <v>21</v>
      </c>
      <c r="B177" s="1" t="s">
        <v>22</v>
      </c>
      <c r="C177" s="1" t="s">
        <v>23</v>
      </c>
      <c r="D177" s="1" t="s">
        <v>98</v>
      </c>
      <c r="E177" s="1" t="s">
        <v>25</v>
      </c>
      <c r="F177" s="1" t="s">
        <v>42</v>
      </c>
    </row>
    <row r="178" spans="1:21" customFormat="1" ht="12" hidden="1">
      <c r="A178" s="1" t="s">
        <v>40</v>
      </c>
      <c r="B178" s="1" t="s">
        <v>43</v>
      </c>
      <c r="C178" s="1" t="s">
        <v>23</v>
      </c>
      <c r="D178" s="1" t="s">
        <v>98</v>
      </c>
      <c r="E178" s="1" t="s">
        <v>93</v>
      </c>
      <c r="F178" s="1" t="s">
        <v>42</v>
      </c>
    </row>
    <row r="179" spans="1:21" customFormat="1" ht="12" hidden="1">
      <c r="A179" s="1" t="s">
        <v>40</v>
      </c>
      <c r="B179" s="1" t="s">
        <v>22</v>
      </c>
      <c r="C179" s="1" t="s">
        <v>23</v>
      </c>
      <c r="D179" s="1" t="s">
        <v>98</v>
      </c>
      <c r="E179" s="1" t="s">
        <v>25</v>
      </c>
      <c r="F179" s="1" t="s">
        <v>42</v>
      </c>
    </row>
    <row r="180" spans="1:21" customFormat="1" ht="12" hidden="1">
      <c r="A180" s="1" t="s">
        <v>40</v>
      </c>
      <c r="B180" s="1" t="s">
        <v>22</v>
      </c>
      <c r="C180" s="1" t="s">
        <v>23</v>
      </c>
      <c r="D180" s="1" t="s">
        <v>98</v>
      </c>
      <c r="E180" s="1" t="s">
        <v>25</v>
      </c>
      <c r="F180" s="1" t="s">
        <v>42</v>
      </c>
    </row>
    <row r="181" spans="1:21" customFormat="1" ht="12" hidden="1">
      <c r="A181" s="1" t="s">
        <v>40</v>
      </c>
      <c r="B181" s="1" t="s">
        <v>22</v>
      </c>
      <c r="C181" s="1" t="s">
        <v>23</v>
      </c>
      <c r="D181" s="1" t="s">
        <v>98</v>
      </c>
      <c r="E181" s="1" t="s">
        <v>25</v>
      </c>
      <c r="F181" s="1" t="s">
        <v>42</v>
      </c>
    </row>
    <row r="182" spans="1:21" customFormat="1" ht="12" hidden="1">
      <c r="A182" s="1" t="s">
        <v>21</v>
      </c>
      <c r="B182" s="1" t="s">
        <v>22</v>
      </c>
      <c r="C182" s="1" t="s">
        <v>23</v>
      </c>
      <c r="D182" s="1" t="s">
        <v>98</v>
      </c>
      <c r="E182" s="1" t="s">
        <v>25</v>
      </c>
      <c r="F182" s="1" t="s">
        <v>42</v>
      </c>
    </row>
    <row r="183" spans="1:21" customFormat="1" ht="12" hidden="1">
      <c r="A183" s="1" t="s">
        <v>40</v>
      </c>
      <c r="B183" s="1" t="s">
        <v>43</v>
      </c>
      <c r="C183" s="1" t="s">
        <v>23</v>
      </c>
      <c r="D183" s="1" t="s">
        <v>98</v>
      </c>
      <c r="E183" s="1" t="s">
        <v>25</v>
      </c>
      <c r="F183" s="1" t="s">
        <v>42</v>
      </c>
    </row>
    <row r="184" spans="1:21" customFormat="1" ht="12" hidden="1">
      <c r="A184" s="1" t="s">
        <v>40</v>
      </c>
      <c r="B184" s="1" t="s">
        <v>43</v>
      </c>
      <c r="C184" s="1" t="s">
        <v>23</v>
      </c>
      <c r="D184" s="1" t="s">
        <v>98</v>
      </c>
      <c r="E184" s="1" t="s">
        <v>25</v>
      </c>
      <c r="F184" s="1" t="s">
        <v>42</v>
      </c>
    </row>
    <row r="185" spans="1:21" ht="18">
      <c r="A185" s="5" t="s">
        <v>21</v>
      </c>
      <c r="B185" s="5" t="s">
        <v>22</v>
      </c>
      <c r="C185" s="5" t="s">
        <v>23</v>
      </c>
      <c r="D185" s="5" t="s">
        <v>98</v>
      </c>
      <c r="E185" s="5" t="s">
        <v>25</v>
      </c>
      <c r="F185" s="5" t="s">
        <v>26</v>
      </c>
      <c r="G185" s="5" t="s">
        <v>45</v>
      </c>
      <c r="H185" s="5" t="s">
        <v>28</v>
      </c>
      <c r="I185" s="5" t="s">
        <v>29</v>
      </c>
      <c r="J185" s="5" t="s">
        <v>46</v>
      </c>
      <c r="K185" s="5" t="s">
        <v>57</v>
      </c>
      <c r="L185" s="5" t="s">
        <v>32</v>
      </c>
      <c r="M185" s="5" t="s">
        <v>95</v>
      </c>
      <c r="N185" s="5" t="s">
        <v>78</v>
      </c>
      <c r="O185" s="5" t="s">
        <v>50</v>
      </c>
      <c r="P185" s="5" t="s">
        <v>51</v>
      </c>
      <c r="Q185" s="5" t="s">
        <v>35</v>
      </c>
      <c r="R185" s="5" t="s">
        <v>36</v>
      </c>
      <c r="S185" s="5" t="s">
        <v>37</v>
      </c>
      <c r="T185" s="5" t="s">
        <v>55</v>
      </c>
      <c r="U185" s="5" t="s">
        <v>56</v>
      </c>
    </row>
    <row r="186" spans="1:21" customFormat="1" ht="12" hidden="1">
      <c r="A186" s="1" t="s">
        <v>21</v>
      </c>
      <c r="B186" s="1" t="s">
        <v>22</v>
      </c>
      <c r="C186" s="1" t="s">
        <v>23</v>
      </c>
      <c r="D186" s="1" t="s">
        <v>98</v>
      </c>
      <c r="E186" s="1" t="s">
        <v>25</v>
      </c>
      <c r="F186" s="1" t="s">
        <v>42</v>
      </c>
    </row>
    <row r="187" spans="1:21" customFormat="1" ht="12" hidden="1">
      <c r="A187" s="1" t="s">
        <v>40</v>
      </c>
      <c r="B187" s="1" t="s">
        <v>22</v>
      </c>
      <c r="C187" s="1" t="s">
        <v>23</v>
      </c>
      <c r="D187" s="1" t="s">
        <v>98</v>
      </c>
      <c r="E187" s="1" t="s">
        <v>25</v>
      </c>
      <c r="F187" s="1" t="s">
        <v>42</v>
      </c>
    </row>
    <row r="188" spans="1:21" customFormat="1" ht="12" hidden="1">
      <c r="A188" s="1" t="s">
        <v>40</v>
      </c>
      <c r="B188" s="1" t="s">
        <v>43</v>
      </c>
      <c r="C188" s="1" t="s">
        <v>23</v>
      </c>
      <c r="D188" s="1" t="s">
        <v>98</v>
      </c>
      <c r="E188" s="1" t="s">
        <v>25</v>
      </c>
      <c r="F188" s="1" t="s">
        <v>42</v>
      </c>
    </row>
    <row r="189" spans="1:21" customFormat="1" ht="12" hidden="1">
      <c r="A189" s="1" t="s">
        <v>40</v>
      </c>
      <c r="B189" s="1" t="s">
        <v>22</v>
      </c>
      <c r="C189" s="1" t="s">
        <v>23</v>
      </c>
      <c r="D189" s="1" t="s">
        <v>98</v>
      </c>
      <c r="E189" s="1" t="s">
        <v>25</v>
      </c>
      <c r="F189" s="1" t="s">
        <v>42</v>
      </c>
    </row>
    <row r="190" spans="1:21" customFormat="1" ht="12" hidden="1">
      <c r="A190" s="1" t="s">
        <v>21</v>
      </c>
      <c r="B190" s="1" t="s">
        <v>22</v>
      </c>
      <c r="C190" s="1" t="s">
        <v>23</v>
      </c>
      <c r="D190" s="1" t="s">
        <v>98</v>
      </c>
      <c r="E190" s="1" t="s">
        <v>25</v>
      </c>
      <c r="F190" s="1" t="s">
        <v>42</v>
      </c>
    </row>
    <row r="191" spans="1:21" customFormat="1" ht="12" hidden="1">
      <c r="A191" s="1" t="s">
        <v>21</v>
      </c>
      <c r="B191" s="1" t="s">
        <v>22</v>
      </c>
      <c r="C191" s="1" t="s">
        <v>23</v>
      </c>
      <c r="D191" s="1" t="s">
        <v>98</v>
      </c>
      <c r="E191" s="1" t="s">
        <v>25</v>
      </c>
      <c r="F191" s="1" t="s">
        <v>42</v>
      </c>
    </row>
    <row r="192" spans="1:21" customFormat="1" ht="12" hidden="1">
      <c r="A192" s="1" t="s">
        <v>40</v>
      </c>
      <c r="B192" s="1" t="s">
        <v>43</v>
      </c>
      <c r="C192" s="1" t="s">
        <v>23</v>
      </c>
      <c r="D192" s="1" t="s">
        <v>98</v>
      </c>
      <c r="E192" s="1" t="s">
        <v>25</v>
      </c>
      <c r="F192" s="1" t="s">
        <v>42</v>
      </c>
    </row>
    <row r="193" spans="1:21" customFormat="1" ht="12" hidden="1">
      <c r="A193" s="1" t="s">
        <v>40</v>
      </c>
      <c r="B193" s="1" t="s">
        <v>22</v>
      </c>
      <c r="C193" s="1" t="s">
        <v>23</v>
      </c>
      <c r="D193" s="1" t="s">
        <v>98</v>
      </c>
      <c r="E193" s="1" t="s">
        <v>25</v>
      </c>
      <c r="F193" s="1" t="s">
        <v>42</v>
      </c>
    </row>
    <row r="194" spans="1:21" customFormat="1" ht="12" hidden="1">
      <c r="A194" s="1" t="s">
        <v>40</v>
      </c>
      <c r="B194" s="1" t="s">
        <v>22</v>
      </c>
      <c r="C194" s="1" t="s">
        <v>23</v>
      </c>
      <c r="D194" s="1" t="s">
        <v>98</v>
      </c>
      <c r="E194" s="1" t="s">
        <v>25</v>
      </c>
      <c r="F194" s="1" t="s">
        <v>42</v>
      </c>
    </row>
    <row r="195" spans="1:21" customFormat="1" ht="12" hidden="1">
      <c r="A195" s="1" t="s">
        <v>40</v>
      </c>
      <c r="B195" s="1" t="s">
        <v>43</v>
      </c>
      <c r="C195" s="1" t="s">
        <v>23</v>
      </c>
      <c r="D195" s="1" t="s">
        <v>98</v>
      </c>
      <c r="E195" s="1" t="s">
        <v>25</v>
      </c>
      <c r="F195" s="1" t="s">
        <v>42</v>
      </c>
    </row>
    <row r="196" spans="1:21" customFormat="1" ht="12" hidden="1">
      <c r="A196" s="1" t="s">
        <v>40</v>
      </c>
      <c r="B196" s="1" t="s">
        <v>44</v>
      </c>
      <c r="C196" s="1" t="s">
        <v>23</v>
      </c>
      <c r="D196" s="1" t="s">
        <v>98</v>
      </c>
      <c r="E196" s="1" t="s">
        <v>25</v>
      </c>
      <c r="F196" s="1" t="s">
        <v>42</v>
      </c>
    </row>
    <row r="197" spans="1:21" ht="18">
      <c r="A197" s="5" t="s">
        <v>40</v>
      </c>
      <c r="B197" s="5" t="s">
        <v>22</v>
      </c>
      <c r="C197" s="5" t="s">
        <v>23</v>
      </c>
      <c r="D197" s="5" t="s">
        <v>98</v>
      </c>
      <c r="E197" s="5" t="s">
        <v>25</v>
      </c>
      <c r="F197" s="5" t="s">
        <v>26</v>
      </c>
      <c r="G197" s="5" t="s">
        <v>81</v>
      </c>
      <c r="H197" s="5" t="s">
        <v>82</v>
      </c>
      <c r="I197" s="5" t="s">
        <v>29</v>
      </c>
      <c r="J197" s="5" t="s">
        <v>89</v>
      </c>
      <c r="K197" s="5" t="s">
        <v>31</v>
      </c>
      <c r="L197" s="5" t="s">
        <v>76</v>
      </c>
      <c r="M197" s="5" t="s">
        <v>77</v>
      </c>
      <c r="N197" s="5" t="s">
        <v>70</v>
      </c>
      <c r="O197" s="5" t="s">
        <v>90</v>
      </c>
      <c r="P197" s="5" t="s">
        <v>34</v>
      </c>
      <c r="Q197" s="5" t="s">
        <v>86</v>
      </c>
      <c r="R197" s="5" t="s">
        <v>53</v>
      </c>
      <c r="S197" s="5" t="s">
        <v>37</v>
      </c>
      <c r="T197" s="5" t="s">
        <v>38</v>
      </c>
      <c r="U197" s="5" t="s">
        <v>39</v>
      </c>
    </row>
    <row r="198" spans="1:21" customFormat="1" ht="12" hidden="1">
      <c r="A198" s="1" t="s">
        <v>21</v>
      </c>
      <c r="B198" s="1" t="s">
        <v>43</v>
      </c>
      <c r="C198" s="1" t="s">
        <v>69</v>
      </c>
      <c r="D198" s="1" t="s">
        <v>99</v>
      </c>
      <c r="E198" s="1" t="s">
        <v>93</v>
      </c>
      <c r="F198" s="1" t="s">
        <v>42</v>
      </c>
    </row>
    <row r="199" spans="1:21" customFormat="1" ht="12" hidden="1">
      <c r="A199" s="1" t="s">
        <v>40</v>
      </c>
      <c r="B199" s="1" t="s">
        <v>22</v>
      </c>
      <c r="C199" s="1" t="s">
        <v>69</v>
      </c>
      <c r="D199" s="1" t="s">
        <v>99</v>
      </c>
      <c r="E199" s="1" t="s">
        <v>93</v>
      </c>
      <c r="F199" s="1" t="s">
        <v>42</v>
      </c>
    </row>
    <row r="200" spans="1:21" customFormat="1" ht="12" hidden="1">
      <c r="A200" s="1" t="s">
        <v>21</v>
      </c>
      <c r="B200" s="1" t="s">
        <v>22</v>
      </c>
      <c r="C200" s="1" t="s">
        <v>69</v>
      </c>
      <c r="D200" s="1" t="s">
        <v>99</v>
      </c>
      <c r="E200" s="1" t="s">
        <v>93</v>
      </c>
      <c r="F200" s="1" t="s">
        <v>42</v>
      </c>
    </row>
    <row r="201" spans="1:21" customFormat="1" ht="12" hidden="1">
      <c r="A201" s="1" t="s">
        <v>40</v>
      </c>
      <c r="B201" s="1" t="s">
        <v>43</v>
      </c>
      <c r="C201" s="1" t="s">
        <v>69</v>
      </c>
      <c r="D201" s="1" t="s">
        <v>99</v>
      </c>
      <c r="E201" s="1" t="s">
        <v>93</v>
      </c>
      <c r="F201" s="1" t="s">
        <v>42</v>
      </c>
    </row>
    <row r="202" spans="1:21" customFormat="1" ht="12" hidden="1">
      <c r="A202" s="1" t="s">
        <v>21</v>
      </c>
      <c r="B202" s="1" t="s">
        <v>88</v>
      </c>
      <c r="C202" s="1" t="s">
        <v>69</v>
      </c>
      <c r="D202" s="1" t="s">
        <v>99</v>
      </c>
      <c r="E202" s="1" t="s">
        <v>93</v>
      </c>
      <c r="F202" s="1" t="s">
        <v>42</v>
      </c>
    </row>
    <row r="203" spans="1:21" customFormat="1" ht="12" hidden="1">
      <c r="A203" s="1" t="s">
        <v>21</v>
      </c>
      <c r="B203" s="1" t="s">
        <v>44</v>
      </c>
      <c r="C203" s="1" t="s">
        <v>69</v>
      </c>
      <c r="D203" s="1" t="s">
        <v>99</v>
      </c>
      <c r="E203" s="1" t="s">
        <v>93</v>
      </c>
      <c r="F203" s="1" t="s">
        <v>42</v>
      </c>
    </row>
    <row r="204" spans="1:21" customFormat="1" ht="12" hidden="1">
      <c r="A204" s="1" t="s">
        <v>21</v>
      </c>
      <c r="B204" s="1" t="s">
        <v>22</v>
      </c>
      <c r="C204" s="1" t="s">
        <v>69</v>
      </c>
      <c r="D204" s="1" t="s">
        <v>99</v>
      </c>
      <c r="E204" s="1" t="s">
        <v>93</v>
      </c>
      <c r="F204" s="1" t="s">
        <v>42</v>
      </c>
    </row>
    <row r="205" spans="1:21" customFormat="1" ht="12" hidden="1">
      <c r="A205" s="1" t="s">
        <v>40</v>
      </c>
      <c r="B205" s="1" t="s">
        <v>22</v>
      </c>
      <c r="C205" s="1" t="s">
        <v>69</v>
      </c>
      <c r="D205" s="1" t="s">
        <v>99</v>
      </c>
      <c r="E205" s="1" t="s">
        <v>93</v>
      </c>
      <c r="F205" s="1" t="s">
        <v>42</v>
      </c>
    </row>
    <row r="206" spans="1:21" customFormat="1" ht="12" hidden="1">
      <c r="A206" s="1" t="s">
        <v>21</v>
      </c>
      <c r="B206" s="1" t="s">
        <v>22</v>
      </c>
      <c r="C206" s="1" t="s">
        <v>69</v>
      </c>
      <c r="D206" s="1" t="s">
        <v>99</v>
      </c>
      <c r="E206" s="1" t="s">
        <v>93</v>
      </c>
      <c r="F206" s="1" t="s">
        <v>42</v>
      </c>
    </row>
    <row r="207" spans="1:21" customFormat="1" ht="12" hidden="1">
      <c r="A207" s="1" t="s">
        <v>40</v>
      </c>
      <c r="B207" s="1" t="s">
        <v>44</v>
      </c>
      <c r="C207" s="1" t="s">
        <v>69</v>
      </c>
      <c r="D207" s="1" t="s">
        <v>99</v>
      </c>
      <c r="E207" s="1" t="s">
        <v>93</v>
      </c>
      <c r="F207" s="1" t="s">
        <v>42</v>
      </c>
    </row>
    <row r="208" spans="1:21" customFormat="1" ht="12" hidden="1">
      <c r="A208" s="1" t="s">
        <v>40</v>
      </c>
      <c r="B208" s="1" t="s">
        <v>22</v>
      </c>
      <c r="C208" s="1" t="s">
        <v>69</v>
      </c>
      <c r="D208" s="1" t="s">
        <v>99</v>
      </c>
      <c r="E208" s="1" t="s">
        <v>93</v>
      </c>
      <c r="F208" s="1" t="s">
        <v>42</v>
      </c>
    </row>
    <row r="209" spans="1:21" customFormat="1" ht="12" hidden="1">
      <c r="A209" s="1" t="s">
        <v>40</v>
      </c>
      <c r="B209" s="1" t="s">
        <v>43</v>
      </c>
      <c r="C209" s="1" t="s">
        <v>69</v>
      </c>
      <c r="D209" s="1" t="s">
        <v>99</v>
      </c>
      <c r="E209" s="1" t="s">
        <v>93</v>
      </c>
      <c r="F209" s="1" t="s">
        <v>42</v>
      </c>
    </row>
    <row r="210" spans="1:21" customFormat="1" ht="12" hidden="1">
      <c r="A210" s="1" t="s">
        <v>40</v>
      </c>
      <c r="B210" s="1" t="s">
        <v>44</v>
      </c>
      <c r="C210" s="1" t="s">
        <v>69</v>
      </c>
      <c r="D210" s="1" t="s">
        <v>99</v>
      </c>
      <c r="E210" s="1" t="s">
        <v>93</v>
      </c>
      <c r="F210" s="1" t="s">
        <v>42</v>
      </c>
    </row>
    <row r="211" spans="1:21" customFormat="1" ht="12" hidden="1">
      <c r="A211" s="1" t="s">
        <v>21</v>
      </c>
      <c r="B211" s="1" t="s">
        <v>43</v>
      </c>
      <c r="C211" s="1" t="s">
        <v>69</v>
      </c>
      <c r="D211" s="1" t="s">
        <v>99</v>
      </c>
      <c r="E211" s="1" t="s">
        <v>93</v>
      </c>
      <c r="F211" s="1" t="s">
        <v>42</v>
      </c>
    </row>
    <row r="212" spans="1:21" customFormat="1" ht="12" hidden="1">
      <c r="A212" s="1" t="s">
        <v>40</v>
      </c>
      <c r="B212" s="1" t="s">
        <v>88</v>
      </c>
      <c r="C212" s="1" t="s">
        <v>69</v>
      </c>
      <c r="D212" s="1" t="s">
        <v>99</v>
      </c>
      <c r="E212" s="1" t="s">
        <v>93</v>
      </c>
      <c r="F212" s="1" t="s">
        <v>42</v>
      </c>
    </row>
    <row r="213" spans="1:21" ht="18">
      <c r="A213" s="5" t="s">
        <v>40</v>
      </c>
      <c r="B213" s="5" t="s">
        <v>43</v>
      </c>
      <c r="C213" s="5" t="s">
        <v>69</v>
      </c>
      <c r="D213" s="5" t="s">
        <v>99</v>
      </c>
      <c r="E213" s="5" t="s">
        <v>93</v>
      </c>
      <c r="F213" s="5" t="s">
        <v>26</v>
      </c>
      <c r="G213" s="5" t="s">
        <v>45</v>
      </c>
      <c r="H213" s="5" t="s">
        <v>28</v>
      </c>
      <c r="I213" s="5" t="s">
        <v>29</v>
      </c>
      <c r="J213" s="5" t="s">
        <v>46</v>
      </c>
      <c r="K213" s="5" t="s">
        <v>31</v>
      </c>
      <c r="L213" s="5" t="s">
        <v>32</v>
      </c>
      <c r="M213" s="5" t="s">
        <v>48</v>
      </c>
      <c r="N213" s="5" t="s">
        <v>49</v>
      </c>
      <c r="O213" s="5" t="s">
        <v>65</v>
      </c>
      <c r="P213" s="5" t="s">
        <v>51</v>
      </c>
      <c r="Q213" s="5" t="s">
        <v>52</v>
      </c>
      <c r="R213" s="5" t="s">
        <v>66</v>
      </c>
      <c r="S213" s="5" t="s">
        <v>67</v>
      </c>
      <c r="T213" s="5" t="s">
        <v>55</v>
      </c>
      <c r="U213" s="5" t="s">
        <v>56</v>
      </c>
    </row>
    <row r="214" spans="1:21" customFormat="1" ht="12" hidden="1">
      <c r="A214" s="1" t="s">
        <v>21</v>
      </c>
      <c r="B214" s="1" t="s">
        <v>88</v>
      </c>
      <c r="C214" s="1" t="s">
        <v>69</v>
      </c>
      <c r="D214" s="1" t="s">
        <v>100</v>
      </c>
      <c r="E214" s="1" t="s">
        <v>25</v>
      </c>
      <c r="F214" s="1" t="s">
        <v>42</v>
      </c>
    </row>
    <row r="215" spans="1:21" customFormat="1" ht="12" hidden="1">
      <c r="A215" s="1" t="s">
        <v>21</v>
      </c>
      <c r="B215" s="1" t="s">
        <v>22</v>
      </c>
      <c r="C215" s="1" t="s">
        <v>92</v>
      </c>
      <c r="D215" s="1" t="s">
        <v>100</v>
      </c>
      <c r="E215" s="1" t="s">
        <v>25</v>
      </c>
      <c r="F215" s="1" t="s">
        <v>42</v>
      </c>
    </row>
    <row r="216" spans="1:21" customFormat="1" ht="12" hidden="1">
      <c r="A216" s="1" t="s">
        <v>40</v>
      </c>
      <c r="B216" s="1" t="s">
        <v>22</v>
      </c>
      <c r="C216" s="1" t="s">
        <v>69</v>
      </c>
      <c r="D216" s="1" t="s">
        <v>100</v>
      </c>
      <c r="E216" s="1" t="s">
        <v>25</v>
      </c>
      <c r="F216" s="1" t="s">
        <v>42</v>
      </c>
    </row>
    <row r="217" spans="1:21" customFormat="1" ht="12" hidden="1">
      <c r="A217" s="1" t="s">
        <v>21</v>
      </c>
      <c r="B217" s="1" t="s">
        <v>43</v>
      </c>
      <c r="C217" s="1" t="s">
        <v>69</v>
      </c>
      <c r="D217" s="1" t="s">
        <v>100</v>
      </c>
      <c r="E217" s="1" t="s">
        <v>25</v>
      </c>
      <c r="F217" s="1" t="s">
        <v>42</v>
      </c>
    </row>
    <row r="218" spans="1:21" customFormat="1" ht="12" hidden="1">
      <c r="A218" s="1" t="s">
        <v>40</v>
      </c>
      <c r="B218" s="1" t="s">
        <v>22</v>
      </c>
      <c r="C218" s="1" t="s">
        <v>69</v>
      </c>
      <c r="D218" s="1" t="s">
        <v>100</v>
      </c>
      <c r="E218" s="1" t="s">
        <v>25</v>
      </c>
      <c r="F218" s="1" t="s">
        <v>42</v>
      </c>
    </row>
    <row r="219" spans="1:21" customFormat="1" ht="12" hidden="1">
      <c r="A219" s="1" t="s">
        <v>21</v>
      </c>
      <c r="B219" s="1" t="s">
        <v>22</v>
      </c>
      <c r="C219" s="1" t="s">
        <v>92</v>
      </c>
      <c r="D219" s="1" t="s">
        <v>100</v>
      </c>
      <c r="E219" s="1" t="s">
        <v>25</v>
      </c>
      <c r="F219" s="1" t="s">
        <v>42</v>
      </c>
    </row>
    <row r="220" spans="1:21" customFormat="1" ht="12" hidden="1">
      <c r="A220" s="1" t="s">
        <v>21</v>
      </c>
      <c r="B220" s="1" t="s">
        <v>44</v>
      </c>
      <c r="C220" s="1" t="s">
        <v>69</v>
      </c>
      <c r="D220" s="1" t="s">
        <v>100</v>
      </c>
      <c r="E220" s="1" t="s">
        <v>25</v>
      </c>
      <c r="F220" s="1" t="s">
        <v>42</v>
      </c>
    </row>
    <row r="221" spans="1:21" customFormat="1" ht="12" hidden="1">
      <c r="A221" s="1" t="s">
        <v>21</v>
      </c>
      <c r="B221" s="1" t="s">
        <v>22</v>
      </c>
      <c r="C221" s="1" t="s">
        <v>69</v>
      </c>
      <c r="D221" s="1" t="s">
        <v>100</v>
      </c>
      <c r="E221" s="1" t="s">
        <v>25</v>
      </c>
      <c r="F221" s="1" t="s">
        <v>42</v>
      </c>
    </row>
    <row r="222" spans="1:21" customFormat="1" ht="12" hidden="1">
      <c r="A222" s="1" t="s">
        <v>21</v>
      </c>
      <c r="B222" s="1" t="s">
        <v>22</v>
      </c>
      <c r="C222" s="1" t="s">
        <v>69</v>
      </c>
      <c r="D222" s="1" t="s">
        <v>100</v>
      </c>
      <c r="E222" s="1" t="s">
        <v>25</v>
      </c>
      <c r="F222" s="1" t="s">
        <v>42</v>
      </c>
    </row>
    <row r="223" spans="1:21" customFormat="1" ht="12" hidden="1">
      <c r="A223" s="1" t="s">
        <v>21</v>
      </c>
      <c r="B223" s="1" t="s">
        <v>44</v>
      </c>
      <c r="C223" s="1" t="s">
        <v>69</v>
      </c>
      <c r="D223" s="1" t="s">
        <v>100</v>
      </c>
      <c r="E223" s="1" t="s">
        <v>25</v>
      </c>
      <c r="F223" s="1" t="s">
        <v>42</v>
      </c>
    </row>
    <row r="224" spans="1:21" customFormat="1" ht="12" hidden="1">
      <c r="A224" s="1" t="s">
        <v>21</v>
      </c>
      <c r="B224" s="1" t="s">
        <v>43</v>
      </c>
      <c r="C224" s="1" t="s">
        <v>69</v>
      </c>
      <c r="D224" s="1" t="s">
        <v>100</v>
      </c>
      <c r="E224" s="1" t="s">
        <v>25</v>
      </c>
      <c r="F224" s="1" t="s">
        <v>42</v>
      </c>
    </row>
    <row r="225" spans="1:6" customFormat="1" ht="12" hidden="1">
      <c r="A225" s="1" t="s">
        <v>21</v>
      </c>
      <c r="B225" s="1" t="s">
        <v>44</v>
      </c>
      <c r="C225" s="1" t="s">
        <v>69</v>
      </c>
      <c r="D225" s="1" t="s">
        <v>100</v>
      </c>
      <c r="E225" s="1" t="s">
        <v>25</v>
      </c>
      <c r="F225" s="1" t="s">
        <v>42</v>
      </c>
    </row>
    <row r="226" spans="1:6" customFormat="1" ht="12" hidden="1">
      <c r="A226" s="1" t="s">
        <v>21</v>
      </c>
      <c r="B226" s="1" t="s">
        <v>43</v>
      </c>
      <c r="C226" s="1" t="s">
        <v>69</v>
      </c>
      <c r="D226" s="1" t="s">
        <v>100</v>
      </c>
      <c r="E226" s="1" t="s">
        <v>25</v>
      </c>
      <c r="F226" s="1" t="s">
        <v>42</v>
      </c>
    </row>
    <row r="227" spans="1:6" customFormat="1" ht="12" hidden="1">
      <c r="A227" s="1" t="s">
        <v>21</v>
      </c>
      <c r="B227" s="1" t="s">
        <v>43</v>
      </c>
      <c r="C227" s="1" t="s">
        <v>69</v>
      </c>
      <c r="D227" s="1" t="s">
        <v>99</v>
      </c>
      <c r="E227" s="1" t="s">
        <v>25</v>
      </c>
      <c r="F227" s="1" t="s">
        <v>42</v>
      </c>
    </row>
    <row r="228" spans="1:6" customFormat="1" ht="12" hidden="1">
      <c r="A228" s="1" t="s">
        <v>40</v>
      </c>
      <c r="B228" s="1" t="s">
        <v>43</v>
      </c>
      <c r="C228" s="1" t="s">
        <v>69</v>
      </c>
      <c r="D228" s="1" t="s">
        <v>99</v>
      </c>
      <c r="E228" s="1" t="s">
        <v>25</v>
      </c>
      <c r="F228" s="1" t="s">
        <v>42</v>
      </c>
    </row>
    <row r="229" spans="1:6" customFormat="1" ht="12" hidden="1">
      <c r="A229" s="1" t="s">
        <v>21</v>
      </c>
      <c r="B229" s="1" t="s">
        <v>22</v>
      </c>
      <c r="C229" s="1" t="s">
        <v>69</v>
      </c>
      <c r="D229" s="1" t="s">
        <v>100</v>
      </c>
      <c r="E229" s="1" t="s">
        <v>25</v>
      </c>
      <c r="F229" s="1" t="s">
        <v>42</v>
      </c>
    </row>
    <row r="230" spans="1:6" customFormat="1" ht="12" hidden="1">
      <c r="A230" s="1" t="s">
        <v>21</v>
      </c>
      <c r="B230" s="1" t="s">
        <v>43</v>
      </c>
      <c r="C230" s="1" t="s">
        <v>69</v>
      </c>
      <c r="D230" s="1" t="s">
        <v>100</v>
      </c>
      <c r="E230" s="1" t="s">
        <v>25</v>
      </c>
      <c r="F230" s="1" t="s">
        <v>42</v>
      </c>
    </row>
    <row r="231" spans="1:6" customFormat="1" ht="12" hidden="1">
      <c r="A231" s="1" t="s">
        <v>21</v>
      </c>
      <c r="B231" s="1" t="s">
        <v>22</v>
      </c>
      <c r="C231" s="1" t="s">
        <v>69</v>
      </c>
      <c r="D231" s="1" t="s">
        <v>100</v>
      </c>
      <c r="E231" s="1" t="s">
        <v>25</v>
      </c>
      <c r="F231" s="1" t="s">
        <v>42</v>
      </c>
    </row>
    <row r="232" spans="1:6" customFormat="1" ht="12" hidden="1">
      <c r="A232" s="1" t="s">
        <v>21</v>
      </c>
      <c r="B232" s="1" t="s">
        <v>44</v>
      </c>
      <c r="C232" s="1" t="s">
        <v>69</v>
      </c>
      <c r="D232" s="1" t="s">
        <v>99</v>
      </c>
      <c r="E232" s="1" t="s">
        <v>25</v>
      </c>
      <c r="F232" s="1" t="s">
        <v>42</v>
      </c>
    </row>
    <row r="233" spans="1:6" customFormat="1" ht="12" hidden="1">
      <c r="A233" s="1" t="s">
        <v>21</v>
      </c>
      <c r="B233" s="1" t="s">
        <v>22</v>
      </c>
      <c r="C233" s="1" t="s">
        <v>69</v>
      </c>
      <c r="D233" s="1" t="s">
        <v>100</v>
      </c>
      <c r="E233" s="1" t="s">
        <v>25</v>
      </c>
      <c r="F233" s="1" t="s">
        <v>42</v>
      </c>
    </row>
    <row r="234" spans="1:6" customFormat="1" ht="12" hidden="1">
      <c r="A234" s="1" t="s">
        <v>21</v>
      </c>
      <c r="B234" s="1" t="s">
        <v>43</v>
      </c>
      <c r="C234" s="1" t="s">
        <v>69</v>
      </c>
      <c r="D234" s="1" t="s">
        <v>99</v>
      </c>
      <c r="E234" s="1" t="s">
        <v>25</v>
      </c>
      <c r="F234" s="1" t="s">
        <v>42</v>
      </c>
    </row>
    <row r="235" spans="1:6" customFormat="1" ht="12" hidden="1">
      <c r="A235" s="1" t="s">
        <v>21</v>
      </c>
      <c r="B235" s="1" t="s">
        <v>43</v>
      </c>
      <c r="C235" s="1" t="s">
        <v>69</v>
      </c>
      <c r="D235" s="1" t="s">
        <v>99</v>
      </c>
      <c r="E235" s="1" t="s">
        <v>25</v>
      </c>
      <c r="F235" s="1" t="s">
        <v>42</v>
      </c>
    </row>
    <row r="236" spans="1:6" customFormat="1" ht="12" hidden="1">
      <c r="A236" s="1" t="s">
        <v>40</v>
      </c>
      <c r="B236" s="1" t="s">
        <v>43</v>
      </c>
      <c r="C236" s="1" t="s">
        <v>69</v>
      </c>
      <c r="D236" s="1" t="s">
        <v>100</v>
      </c>
      <c r="E236" s="1" t="s">
        <v>25</v>
      </c>
      <c r="F236" s="1" t="s">
        <v>42</v>
      </c>
    </row>
    <row r="237" spans="1:6" customFormat="1" ht="12" hidden="1">
      <c r="A237" s="1" t="s">
        <v>21</v>
      </c>
      <c r="B237" s="1" t="s">
        <v>22</v>
      </c>
      <c r="C237" s="1" t="s">
        <v>69</v>
      </c>
      <c r="D237" s="1" t="s">
        <v>100</v>
      </c>
      <c r="E237" s="1" t="s">
        <v>25</v>
      </c>
      <c r="F237" s="1" t="s">
        <v>42</v>
      </c>
    </row>
    <row r="238" spans="1:6" customFormat="1" ht="12" hidden="1">
      <c r="A238" s="1" t="s">
        <v>21</v>
      </c>
      <c r="B238" s="1" t="s">
        <v>44</v>
      </c>
      <c r="C238" s="1" t="s">
        <v>69</v>
      </c>
      <c r="D238" s="1" t="s">
        <v>100</v>
      </c>
      <c r="E238" s="1" t="s">
        <v>25</v>
      </c>
      <c r="F238" s="1" t="s">
        <v>42</v>
      </c>
    </row>
    <row r="239" spans="1:6" customFormat="1" ht="12" hidden="1">
      <c r="A239" s="1" t="s">
        <v>21</v>
      </c>
      <c r="B239" s="1" t="s">
        <v>43</v>
      </c>
      <c r="C239" s="1" t="s">
        <v>69</v>
      </c>
      <c r="D239" s="1" t="s">
        <v>100</v>
      </c>
      <c r="E239" s="1" t="s">
        <v>25</v>
      </c>
      <c r="F239" s="1" t="s">
        <v>42</v>
      </c>
    </row>
    <row r="240" spans="1:6" customFormat="1" ht="12" hidden="1">
      <c r="A240" s="1" t="s">
        <v>40</v>
      </c>
      <c r="B240" s="1" t="s">
        <v>43</v>
      </c>
      <c r="C240" s="1" t="s">
        <v>69</v>
      </c>
      <c r="D240" s="1" t="s">
        <v>100</v>
      </c>
      <c r="E240" s="1" t="s">
        <v>25</v>
      </c>
      <c r="F240" s="1" t="s">
        <v>42</v>
      </c>
    </row>
    <row r="241" spans="1:21" ht="18">
      <c r="A241" s="5" t="s">
        <v>40</v>
      </c>
      <c r="B241" s="5" t="s">
        <v>22</v>
      </c>
      <c r="C241" s="5" t="s">
        <v>69</v>
      </c>
      <c r="D241" s="5" t="s">
        <v>100</v>
      </c>
      <c r="E241" s="5" t="s">
        <v>25</v>
      </c>
      <c r="F241" s="5" t="s">
        <v>26</v>
      </c>
      <c r="G241" s="5" t="s">
        <v>71</v>
      </c>
      <c r="H241" s="5" t="s">
        <v>97</v>
      </c>
      <c r="I241" s="5" t="s">
        <v>73</v>
      </c>
      <c r="J241" s="5" t="s">
        <v>46</v>
      </c>
      <c r="K241" s="5" t="s">
        <v>75</v>
      </c>
      <c r="L241" s="5" t="s">
        <v>47</v>
      </c>
      <c r="M241" s="5" t="s">
        <v>59</v>
      </c>
      <c r="N241" s="5" t="s">
        <v>70</v>
      </c>
      <c r="O241" s="5" t="s">
        <v>90</v>
      </c>
      <c r="P241" s="5" t="s">
        <v>34</v>
      </c>
      <c r="Q241" s="5" t="s">
        <v>35</v>
      </c>
      <c r="R241" s="5" t="s">
        <v>36</v>
      </c>
      <c r="S241" s="5" t="s">
        <v>37</v>
      </c>
      <c r="T241" s="5" t="s">
        <v>91</v>
      </c>
      <c r="U241" s="5" t="s">
        <v>39</v>
      </c>
    </row>
    <row r="242" spans="1:21" customFormat="1" ht="12" hidden="1">
      <c r="A242" s="1" t="s">
        <v>40</v>
      </c>
      <c r="B242" s="1" t="s">
        <v>43</v>
      </c>
      <c r="C242" s="1" t="s">
        <v>69</v>
      </c>
      <c r="D242" s="1" t="s">
        <v>100</v>
      </c>
      <c r="E242" s="1" t="s">
        <v>25</v>
      </c>
      <c r="F242" s="1" t="s">
        <v>42</v>
      </c>
    </row>
    <row r="243" spans="1:21" customFormat="1" ht="12" hidden="1">
      <c r="A243" s="1" t="s">
        <v>21</v>
      </c>
      <c r="B243" s="1" t="s">
        <v>43</v>
      </c>
      <c r="C243" s="1" t="s">
        <v>69</v>
      </c>
      <c r="D243" s="1" t="s">
        <v>100</v>
      </c>
      <c r="E243" s="1" t="s">
        <v>25</v>
      </c>
      <c r="F243" s="1" t="s">
        <v>42</v>
      </c>
    </row>
    <row r="244" spans="1:21" ht="18">
      <c r="A244" s="5" t="s">
        <v>40</v>
      </c>
      <c r="B244" s="5" t="s">
        <v>43</v>
      </c>
      <c r="C244" s="5" t="s">
        <v>69</v>
      </c>
      <c r="D244" s="5" t="s">
        <v>100</v>
      </c>
      <c r="E244" s="5" t="s">
        <v>25</v>
      </c>
      <c r="F244" s="5" t="s">
        <v>26</v>
      </c>
      <c r="G244" s="5" t="s">
        <v>27</v>
      </c>
      <c r="H244" s="5" t="s">
        <v>97</v>
      </c>
      <c r="I244" s="5" t="s">
        <v>73</v>
      </c>
      <c r="J244" s="5" t="s">
        <v>89</v>
      </c>
      <c r="K244" s="5" t="s">
        <v>31</v>
      </c>
      <c r="L244" s="5" t="s">
        <v>47</v>
      </c>
      <c r="M244" s="5" t="s">
        <v>77</v>
      </c>
      <c r="N244" s="5" t="s">
        <v>70</v>
      </c>
      <c r="O244" s="5" t="s">
        <v>33</v>
      </c>
      <c r="P244" s="5" t="s">
        <v>85</v>
      </c>
      <c r="Q244" s="5" t="s">
        <v>35</v>
      </c>
      <c r="R244" s="5" t="s">
        <v>36</v>
      </c>
      <c r="S244" s="5" t="s">
        <v>63</v>
      </c>
      <c r="T244" s="5" t="s">
        <v>38</v>
      </c>
      <c r="U244" s="5" t="s">
        <v>39</v>
      </c>
    </row>
    <row r="245" spans="1:21" customFormat="1" ht="12" hidden="1">
      <c r="A245" s="1" t="s">
        <v>21</v>
      </c>
      <c r="B245" s="1" t="s">
        <v>44</v>
      </c>
      <c r="C245" s="1" t="s">
        <v>69</v>
      </c>
      <c r="D245" s="1" t="s">
        <v>100</v>
      </c>
      <c r="E245" s="1" t="s">
        <v>25</v>
      </c>
      <c r="F245" s="1" t="s">
        <v>42</v>
      </c>
    </row>
    <row r="246" spans="1:21" ht="18">
      <c r="A246" s="5" t="s">
        <v>21</v>
      </c>
      <c r="B246" s="5" t="s">
        <v>43</v>
      </c>
      <c r="C246" s="5" t="s">
        <v>69</v>
      </c>
      <c r="D246" s="5" t="s">
        <v>100</v>
      </c>
      <c r="E246" s="5" t="s">
        <v>25</v>
      </c>
      <c r="F246" s="5" t="s">
        <v>26</v>
      </c>
      <c r="G246" s="5" t="s">
        <v>45</v>
      </c>
      <c r="H246" s="5" t="s">
        <v>28</v>
      </c>
      <c r="I246" s="5" t="s">
        <v>29</v>
      </c>
      <c r="J246" s="5" t="s">
        <v>46</v>
      </c>
      <c r="K246" s="5" t="s">
        <v>31</v>
      </c>
      <c r="L246" s="5" t="s">
        <v>58</v>
      </c>
      <c r="M246" s="5" t="s">
        <v>48</v>
      </c>
      <c r="N246" s="5" t="s">
        <v>49</v>
      </c>
      <c r="O246" s="5" t="s">
        <v>65</v>
      </c>
      <c r="P246" s="5" t="s">
        <v>51</v>
      </c>
      <c r="Q246" s="5" t="s">
        <v>52</v>
      </c>
      <c r="R246" s="5" t="s">
        <v>66</v>
      </c>
      <c r="S246" s="5" t="s">
        <v>67</v>
      </c>
      <c r="T246" s="5" t="s">
        <v>55</v>
      </c>
      <c r="U246" s="5" t="s">
        <v>56</v>
      </c>
    </row>
    <row r="247" spans="1:21" customFormat="1" ht="12" hidden="1">
      <c r="A247" s="1" t="s">
        <v>21</v>
      </c>
      <c r="B247" s="1" t="s">
        <v>22</v>
      </c>
      <c r="C247" s="1" t="s">
        <v>69</v>
      </c>
      <c r="D247" s="1" t="s">
        <v>68</v>
      </c>
      <c r="E247" s="1" t="s">
        <v>93</v>
      </c>
      <c r="F247" s="1" t="s">
        <v>42</v>
      </c>
    </row>
    <row r="248" spans="1:21" customFormat="1" ht="12" hidden="1">
      <c r="A248" s="1" t="s">
        <v>21</v>
      </c>
      <c r="B248" s="1" t="s">
        <v>43</v>
      </c>
      <c r="C248" s="1" t="s">
        <v>69</v>
      </c>
      <c r="D248" s="1" t="s">
        <v>68</v>
      </c>
      <c r="E248" s="1" t="s">
        <v>93</v>
      </c>
      <c r="F248" s="1" t="s">
        <v>42</v>
      </c>
    </row>
    <row r="249" spans="1:21" customFormat="1" ht="12" hidden="1">
      <c r="A249" s="1" t="s">
        <v>40</v>
      </c>
      <c r="B249" s="1" t="s">
        <v>43</v>
      </c>
      <c r="C249" s="1" t="s">
        <v>69</v>
      </c>
      <c r="D249" s="1" t="s">
        <v>68</v>
      </c>
      <c r="E249" s="1" t="s">
        <v>93</v>
      </c>
      <c r="F249" s="1" t="s">
        <v>42</v>
      </c>
    </row>
    <row r="250" spans="1:21" ht="18">
      <c r="A250" s="5" t="s">
        <v>21</v>
      </c>
      <c r="B250" s="5" t="s">
        <v>22</v>
      </c>
      <c r="C250" s="5" t="s">
        <v>69</v>
      </c>
      <c r="D250" s="5" t="s">
        <v>68</v>
      </c>
      <c r="E250" s="5" t="s">
        <v>93</v>
      </c>
      <c r="F250" s="5" t="s">
        <v>26</v>
      </c>
      <c r="G250" s="5" t="s">
        <v>45</v>
      </c>
      <c r="H250" s="5" t="s">
        <v>97</v>
      </c>
      <c r="I250" s="5" t="s">
        <v>73</v>
      </c>
      <c r="J250" s="5" t="s">
        <v>89</v>
      </c>
      <c r="K250" s="5" t="s">
        <v>75</v>
      </c>
      <c r="L250" s="5" t="s">
        <v>84</v>
      </c>
      <c r="M250" s="5" t="s">
        <v>59</v>
      </c>
      <c r="N250" s="5" t="s">
        <v>70</v>
      </c>
      <c r="O250" s="5" t="s">
        <v>33</v>
      </c>
      <c r="P250" s="5" t="s">
        <v>85</v>
      </c>
      <c r="Q250" s="5" t="s">
        <v>35</v>
      </c>
      <c r="R250" s="5" t="s">
        <v>36</v>
      </c>
      <c r="S250" s="5" t="s">
        <v>63</v>
      </c>
      <c r="T250" s="5" t="s">
        <v>91</v>
      </c>
      <c r="U250" s="5" t="s">
        <v>39</v>
      </c>
    </row>
    <row r="251" spans="1:21" customFormat="1" ht="12" hidden="1">
      <c r="A251" s="1" t="s">
        <v>21</v>
      </c>
      <c r="B251" s="1" t="s">
        <v>22</v>
      </c>
      <c r="C251" s="1" t="s">
        <v>69</v>
      </c>
      <c r="D251" s="1" t="s">
        <v>68</v>
      </c>
      <c r="E251" s="1" t="s">
        <v>93</v>
      </c>
      <c r="F251" s="1" t="s">
        <v>42</v>
      </c>
    </row>
    <row r="252" spans="1:21" customFormat="1" ht="12" hidden="1">
      <c r="A252" s="1" t="s">
        <v>40</v>
      </c>
      <c r="B252" s="1" t="s">
        <v>22</v>
      </c>
      <c r="C252" s="1" t="s">
        <v>69</v>
      </c>
      <c r="D252" s="1" t="s">
        <v>68</v>
      </c>
      <c r="E252" s="1" t="s">
        <v>93</v>
      </c>
      <c r="F252" s="1" t="s">
        <v>42</v>
      </c>
    </row>
    <row r="253" spans="1:21" customFormat="1" ht="12" hidden="1">
      <c r="A253" s="1" t="s">
        <v>40</v>
      </c>
      <c r="B253" s="1" t="s">
        <v>44</v>
      </c>
      <c r="C253" s="1" t="s">
        <v>69</v>
      </c>
      <c r="D253" s="1" t="s">
        <v>68</v>
      </c>
      <c r="E253" s="1" t="s">
        <v>93</v>
      </c>
      <c r="F253" s="1" t="s">
        <v>42</v>
      </c>
    </row>
    <row r="254" spans="1:21" customFormat="1" ht="12" hidden="1">
      <c r="A254" s="1" t="s">
        <v>21</v>
      </c>
      <c r="B254" s="1" t="s">
        <v>22</v>
      </c>
      <c r="C254" s="1" t="s">
        <v>69</v>
      </c>
      <c r="D254" s="1" t="s">
        <v>68</v>
      </c>
      <c r="E254" s="1" t="s">
        <v>93</v>
      </c>
      <c r="F254" s="1" t="s">
        <v>42</v>
      </c>
    </row>
    <row r="255" spans="1:21" customFormat="1" ht="12" hidden="1">
      <c r="A255" s="1" t="s">
        <v>21</v>
      </c>
      <c r="B255" s="1" t="s">
        <v>22</v>
      </c>
      <c r="C255" s="1" t="s">
        <v>69</v>
      </c>
      <c r="D255" s="1" t="s">
        <v>68</v>
      </c>
      <c r="E255" s="1" t="s">
        <v>93</v>
      </c>
      <c r="F255" s="1" t="s">
        <v>42</v>
      </c>
    </row>
    <row r="256" spans="1:21" customFormat="1" ht="12" hidden="1">
      <c r="A256" s="1" t="s">
        <v>21</v>
      </c>
      <c r="B256" s="1" t="s">
        <v>88</v>
      </c>
      <c r="C256" s="1" t="s">
        <v>69</v>
      </c>
      <c r="D256" s="1" t="s">
        <v>68</v>
      </c>
      <c r="E256" s="1" t="s">
        <v>93</v>
      </c>
      <c r="F256" s="1" t="s">
        <v>42</v>
      </c>
    </row>
    <row r="257" spans="1:21" customFormat="1" ht="12" hidden="1">
      <c r="A257" s="1" t="s">
        <v>21</v>
      </c>
      <c r="B257" s="1" t="s">
        <v>22</v>
      </c>
      <c r="C257" s="1" t="s">
        <v>23</v>
      </c>
      <c r="D257" s="1" t="s">
        <v>68</v>
      </c>
      <c r="E257" s="1" t="s">
        <v>93</v>
      </c>
      <c r="F257" s="1" t="s">
        <v>42</v>
      </c>
    </row>
    <row r="258" spans="1:21" customFormat="1" ht="12" hidden="1">
      <c r="A258" s="1" t="s">
        <v>40</v>
      </c>
      <c r="B258" s="1" t="s">
        <v>44</v>
      </c>
      <c r="C258" s="1" t="s">
        <v>69</v>
      </c>
      <c r="D258" s="1" t="s">
        <v>68</v>
      </c>
      <c r="E258" s="1" t="s">
        <v>93</v>
      </c>
      <c r="F258" s="1" t="s">
        <v>42</v>
      </c>
    </row>
    <row r="259" spans="1:21" customFormat="1" ht="12" hidden="1">
      <c r="A259" s="1" t="s">
        <v>21</v>
      </c>
      <c r="B259" s="1" t="s">
        <v>22</v>
      </c>
      <c r="C259" s="1" t="s">
        <v>69</v>
      </c>
      <c r="D259" s="1" t="s">
        <v>68</v>
      </c>
      <c r="E259" s="1" t="s">
        <v>93</v>
      </c>
      <c r="F259" s="1" t="s">
        <v>42</v>
      </c>
    </row>
    <row r="260" spans="1:21" ht="18">
      <c r="A260" s="5" t="s">
        <v>40</v>
      </c>
      <c r="B260" s="5" t="s">
        <v>44</v>
      </c>
      <c r="C260" s="5" t="s">
        <v>69</v>
      </c>
      <c r="D260" s="5" t="s">
        <v>68</v>
      </c>
      <c r="E260" s="5" t="s">
        <v>93</v>
      </c>
      <c r="F260" s="5" t="s">
        <v>26</v>
      </c>
      <c r="G260" s="5" t="s">
        <v>45</v>
      </c>
      <c r="H260" s="5" t="s">
        <v>28</v>
      </c>
      <c r="I260" s="5" t="s">
        <v>29</v>
      </c>
      <c r="J260" s="5" t="s">
        <v>74</v>
      </c>
      <c r="K260" s="5" t="s">
        <v>31</v>
      </c>
      <c r="L260" s="5" t="s">
        <v>32</v>
      </c>
      <c r="M260" s="5" t="s">
        <v>77</v>
      </c>
      <c r="N260" s="5" t="s">
        <v>70</v>
      </c>
      <c r="O260" s="5" t="s">
        <v>90</v>
      </c>
      <c r="P260" s="5" t="s">
        <v>34</v>
      </c>
      <c r="Q260" s="5" t="s">
        <v>35</v>
      </c>
      <c r="R260" s="5" t="s">
        <v>36</v>
      </c>
      <c r="S260" s="5" t="s">
        <v>63</v>
      </c>
      <c r="T260" s="5" t="s">
        <v>38</v>
      </c>
      <c r="U260" s="5" t="s">
        <v>80</v>
      </c>
    </row>
    <row r="261" spans="1:21" customFormat="1" ht="12" hidden="1">
      <c r="A261" s="1" t="s">
        <v>21</v>
      </c>
      <c r="B261" s="1" t="s">
        <v>22</v>
      </c>
      <c r="C261" s="1" t="s">
        <v>69</v>
      </c>
      <c r="D261" s="1" t="s">
        <v>68</v>
      </c>
      <c r="E261" s="1" t="s">
        <v>93</v>
      </c>
      <c r="F261" s="1" t="s">
        <v>42</v>
      </c>
    </row>
    <row r="262" spans="1:21" customFormat="1" ht="12" hidden="1">
      <c r="A262" s="1" t="s">
        <v>40</v>
      </c>
      <c r="B262" s="1" t="s">
        <v>22</v>
      </c>
      <c r="C262" s="1" t="s">
        <v>69</v>
      </c>
      <c r="D262" s="1" t="s">
        <v>68</v>
      </c>
      <c r="E262" s="1" t="s">
        <v>93</v>
      </c>
      <c r="F262" s="1" t="s">
        <v>42</v>
      </c>
    </row>
    <row r="263" spans="1:21" customFormat="1" ht="12" hidden="1">
      <c r="A263" s="1" t="s">
        <v>21</v>
      </c>
      <c r="B263" s="1" t="s">
        <v>22</v>
      </c>
      <c r="C263" s="1" t="s">
        <v>69</v>
      </c>
      <c r="D263" s="1" t="s">
        <v>68</v>
      </c>
      <c r="E263" s="1" t="s">
        <v>93</v>
      </c>
      <c r="F263" s="1" t="s">
        <v>42</v>
      </c>
    </row>
    <row r="264" spans="1:21" customFormat="1" ht="12" hidden="1">
      <c r="A264" s="1" t="s">
        <v>21</v>
      </c>
      <c r="B264" s="1" t="s">
        <v>44</v>
      </c>
      <c r="C264" s="1" t="s">
        <v>92</v>
      </c>
      <c r="D264" s="1" t="s">
        <v>68</v>
      </c>
      <c r="E264" s="1" t="s">
        <v>93</v>
      </c>
      <c r="F264" s="1" t="s">
        <v>42</v>
      </c>
    </row>
    <row r="265" spans="1:21" customFormat="1" ht="12" hidden="1">
      <c r="A265" s="1" t="s">
        <v>40</v>
      </c>
      <c r="B265" s="1" t="s">
        <v>22</v>
      </c>
      <c r="C265" s="1" t="s">
        <v>69</v>
      </c>
      <c r="D265" s="1" t="s">
        <v>68</v>
      </c>
      <c r="E265" s="1" t="s">
        <v>93</v>
      </c>
      <c r="F265" s="1" t="s">
        <v>42</v>
      </c>
    </row>
    <row r="266" spans="1:21" customFormat="1" ht="12" hidden="1">
      <c r="A266" s="1" t="s">
        <v>21</v>
      </c>
      <c r="B266" s="1" t="s">
        <v>22</v>
      </c>
      <c r="C266" s="1" t="s">
        <v>69</v>
      </c>
      <c r="D266" s="1" t="s">
        <v>68</v>
      </c>
      <c r="E266" s="1" t="s">
        <v>93</v>
      </c>
      <c r="F266" s="1" t="s">
        <v>42</v>
      </c>
    </row>
    <row r="267" spans="1:21" customFormat="1" ht="12" hidden="1">
      <c r="A267" s="1" t="s">
        <v>21</v>
      </c>
      <c r="B267" s="1" t="s">
        <v>88</v>
      </c>
      <c r="C267" s="1" t="s">
        <v>92</v>
      </c>
      <c r="D267" s="1" t="s">
        <v>68</v>
      </c>
      <c r="E267" s="1" t="s">
        <v>93</v>
      </c>
      <c r="F267" s="1" t="s">
        <v>42</v>
      </c>
    </row>
    <row r="268" spans="1:21" customFormat="1" ht="12" hidden="1">
      <c r="A268" s="1" t="s">
        <v>21</v>
      </c>
      <c r="B268" s="1" t="s">
        <v>44</v>
      </c>
      <c r="C268" s="1" t="s">
        <v>92</v>
      </c>
      <c r="D268" s="1" t="s">
        <v>68</v>
      </c>
      <c r="E268" s="1" t="s">
        <v>93</v>
      </c>
      <c r="F268" s="1" t="s">
        <v>42</v>
      </c>
    </row>
    <row r="269" spans="1:21" ht="18">
      <c r="A269" s="5" t="s">
        <v>40</v>
      </c>
      <c r="B269" s="5" t="s">
        <v>22</v>
      </c>
      <c r="C269" s="5" t="s">
        <v>69</v>
      </c>
      <c r="D269" s="5" t="s">
        <v>68</v>
      </c>
      <c r="E269" s="5" t="s">
        <v>93</v>
      </c>
      <c r="F269" s="5" t="s">
        <v>26</v>
      </c>
      <c r="G269" s="5" t="s">
        <v>45</v>
      </c>
      <c r="H269" s="5" t="s">
        <v>28</v>
      </c>
      <c r="I269" s="5" t="s">
        <v>29</v>
      </c>
      <c r="J269" s="5" t="s">
        <v>46</v>
      </c>
      <c r="K269" s="5" t="s">
        <v>75</v>
      </c>
      <c r="L269" s="5" t="s">
        <v>58</v>
      </c>
      <c r="M269" s="5" t="s">
        <v>59</v>
      </c>
      <c r="N269" s="5" t="s">
        <v>70</v>
      </c>
      <c r="O269" s="5" t="s">
        <v>50</v>
      </c>
      <c r="P269" s="5" t="s">
        <v>85</v>
      </c>
      <c r="Q269" s="5" t="s">
        <v>35</v>
      </c>
      <c r="R269" s="5" t="s">
        <v>79</v>
      </c>
      <c r="S269" s="5" t="s">
        <v>63</v>
      </c>
      <c r="T269" s="5" t="s">
        <v>87</v>
      </c>
      <c r="U269" s="5" t="s">
        <v>80</v>
      </c>
    </row>
    <row r="270" spans="1:21" customFormat="1" ht="12" hidden="1">
      <c r="A270" s="1" t="s">
        <v>40</v>
      </c>
      <c r="B270" s="1" t="s">
        <v>43</v>
      </c>
      <c r="C270" s="1" t="s">
        <v>69</v>
      </c>
      <c r="D270" s="1" t="s">
        <v>68</v>
      </c>
      <c r="E270" s="1" t="s">
        <v>25</v>
      </c>
      <c r="F270" s="1" t="s">
        <v>42</v>
      </c>
    </row>
    <row r="271" spans="1:21" ht="18">
      <c r="A271" s="5" t="s">
        <v>40</v>
      </c>
      <c r="B271" s="5" t="s">
        <v>43</v>
      </c>
      <c r="C271" s="5" t="s">
        <v>69</v>
      </c>
      <c r="D271" s="5" t="s">
        <v>68</v>
      </c>
      <c r="E271" s="5" t="s">
        <v>93</v>
      </c>
      <c r="F271" s="5" t="s">
        <v>26</v>
      </c>
      <c r="G271" s="5" t="s">
        <v>45</v>
      </c>
      <c r="H271" s="5" t="s">
        <v>82</v>
      </c>
      <c r="I271" s="5" t="s">
        <v>29</v>
      </c>
      <c r="J271" s="5" t="s">
        <v>46</v>
      </c>
      <c r="K271" s="5" t="s">
        <v>83</v>
      </c>
      <c r="L271" s="5" t="s">
        <v>84</v>
      </c>
      <c r="M271" s="5" t="s">
        <v>59</v>
      </c>
      <c r="N271" s="5" t="s">
        <v>78</v>
      </c>
      <c r="O271" s="5" t="s">
        <v>33</v>
      </c>
      <c r="P271" s="5" t="s">
        <v>85</v>
      </c>
      <c r="Q271" s="5" t="s">
        <v>86</v>
      </c>
      <c r="R271" s="5" t="s">
        <v>53</v>
      </c>
      <c r="S271" s="5" t="s">
        <v>37</v>
      </c>
      <c r="T271" s="5" t="s">
        <v>87</v>
      </c>
      <c r="U271" s="5" t="s">
        <v>64</v>
      </c>
    </row>
    <row r="272" spans="1:21" customFormat="1" ht="12" hidden="1">
      <c r="A272" s="1" t="s">
        <v>21</v>
      </c>
      <c r="B272" s="1" t="s">
        <v>88</v>
      </c>
      <c r="C272" s="1" t="s">
        <v>92</v>
      </c>
      <c r="D272" s="1" t="s">
        <v>68</v>
      </c>
      <c r="E272" s="1" t="s">
        <v>93</v>
      </c>
      <c r="F272" s="1" t="s">
        <v>42</v>
      </c>
    </row>
    <row r="273" spans="1:21" ht="18">
      <c r="A273" s="5" t="s">
        <v>40</v>
      </c>
      <c r="B273" s="5" t="s">
        <v>43</v>
      </c>
      <c r="C273" s="5" t="s">
        <v>69</v>
      </c>
      <c r="D273" s="5" t="s">
        <v>68</v>
      </c>
      <c r="E273" s="5" t="s">
        <v>93</v>
      </c>
      <c r="F273" s="5" t="s">
        <v>26</v>
      </c>
      <c r="G273" s="5" t="s">
        <v>71</v>
      </c>
      <c r="H273" s="5" t="s">
        <v>97</v>
      </c>
      <c r="I273" s="5" t="s">
        <v>29</v>
      </c>
      <c r="J273" s="5" t="s">
        <v>30</v>
      </c>
      <c r="K273" s="5" t="s">
        <v>75</v>
      </c>
      <c r="L273" s="5" t="s">
        <v>76</v>
      </c>
      <c r="M273" s="5" t="s">
        <v>77</v>
      </c>
      <c r="N273" s="5" t="s">
        <v>70</v>
      </c>
      <c r="O273" s="5" t="s">
        <v>33</v>
      </c>
      <c r="P273" s="5" t="s">
        <v>85</v>
      </c>
      <c r="Q273" s="5" t="s">
        <v>35</v>
      </c>
      <c r="R273" s="5" t="s">
        <v>53</v>
      </c>
      <c r="S273" s="5" t="s">
        <v>37</v>
      </c>
      <c r="T273" s="5" t="s">
        <v>87</v>
      </c>
      <c r="U273" s="5" t="s">
        <v>80</v>
      </c>
    </row>
    <row r="274" spans="1:21" customFormat="1" ht="12" hidden="1">
      <c r="A274" s="1" t="s">
        <v>21</v>
      </c>
      <c r="B274" s="1" t="s">
        <v>22</v>
      </c>
      <c r="C274" s="1" t="s">
        <v>23</v>
      </c>
      <c r="D274" s="1" t="s">
        <v>41</v>
      </c>
      <c r="E274" s="1" t="s">
        <v>25</v>
      </c>
      <c r="F274" s="1" t="s">
        <v>42</v>
      </c>
    </row>
    <row r="275" spans="1:21" customFormat="1" ht="12" hidden="1">
      <c r="A275" s="1" t="s">
        <v>40</v>
      </c>
      <c r="B275" s="1" t="s">
        <v>22</v>
      </c>
      <c r="C275" s="1" t="s">
        <v>23</v>
      </c>
      <c r="D275" s="1" t="s">
        <v>41</v>
      </c>
      <c r="E275" s="1" t="s">
        <v>25</v>
      </c>
      <c r="F275" s="1" t="s">
        <v>42</v>
      </c>
    </row>
    <row r="276" spans="1:21" customFormat="1" ht="12" hidden="1">
      <c r="A276" s="1" t="s">
        <v>40</v>
      </c>
      <c r="B276" s="1" t="s">
        <v>88</v>
      </c>
      <c r="C276" s="1" t="s">
        <v>23</v>
      </c>
      <c r="D276" s="1" t="s">
        <v>41</v>
      </c>
      <c r="E276" s="1" t="s">
        <v>25</v>
      </c>
      <c r="F276" s="1" t="s">
        <v>42</v>
      </c>
    </row>
    <row r="277" spans="1:21" customFormat="1" ht="12" hidden="1">
      <c r="A277" s="1" t="s">
        <v>40</v>
      </c>
      <c r="B277" s="1" t="s">
        <v>88</v>
      </c>
      <c r="C277" s="1" t="s">
        <v>23</v>
      </c>
      <c r="D277" s="1" t="s">
        <v>41</v>
      </c>
      <c r="E277" s="1" t="s">
        <v>25</v>
      </c>
      <c r="F277" s="1" t="s">
        <v>42</v>
      </c>
    </row>
    <row r="278" spans="1:21" customFormat="1" ht="12" hidden="1">
      <c r="A278" s="1" t="s">
        <v>40</v>
      </c>
      <c r="B278" s="1" t="s">
        <v>22</v>
      </c>
      <c r="C278" s="1" t="s">
        <v>23</v>
      </c>
      <c r="D278" s="1" t="s">
        <v>41</v>
      </c>
      <c r="E278" s="1" t="s">
        <v>25</v>
      </c>
      <c r="F278" s="1" t="s">
        <v>42</v>
      </c>
    </row>
    <row r="279" spans="1:21" customFormat="1" ht="12" hidden="1">
      <c r="A279" s="1" t="s">
        <v>21</v>
      </c>
      <c r="B279" s="1" t="s">
        <v>22</v>
      </c>
      <c r="C279" s="1" t="s">
        <v>23</v>
      </c>
      <c r="D279" s="1" t="s">
        <v>41</v>
      </c>
      <c r="E279" s="1" t="s">
        <v>25</v>
      </c>
      <c r="F279" s="1" t="s">
        <v>42</v>
      </c>
    </row>
    <row r="280" spans="1:21" customFormat="1" ht="12" hidden="1">
      <c r="A280" s="1" t="s">
        <v>40</v>
      </c>
      <c r="B280" s="1" t="s">
        <v>22</v>
      </c>
      <c r="C280" s="1" t="s">
        <v>23</v>
      </c>
      <c r="D280" s="1" t="s">
        <v>41</v>
      </c>
      <c r="E280" s="1" t="s">
        <v>25</v>
      </c>
      <c r="F280" s="1" t="s">
        <v>42</v>
      </c>
    </row>
    <row r="281" spans="1:21" customFormat="1" ht="12" hidden="1">
      <c r="A281" s="1" t="s">
        <v>21</v>
      </c>
      <c r="B281" s="1" t="s">
        <v>22</v>
      </c>
      <c r="C281" s="1" t="s">
        <v>23</v>
      </c>
      <c r="D281" s="1" t="s">
        <v>41</v>
      </c>
      <c r="E281" s="1" t="s">
        <v>25</v>
      </c>
      <c r="F281" s="1" t="s">
        <v>42</v>
      </c>
    </row>
    <row r="282" spans="1:21" customFormat="1" ht="12" hidden="1">
      <c r="A282" s="1" t="s">
        <v>21</v>
      </c>
      <c r="B282" s="1" t="s">
        <v>22</v>
      </c>
      <c r="C282" s="1" t="s">
        <v>23</v>
      </c>
      <c r="D282" s="1" t="s">
        <v>41</v>
      </c>
      <c r="E282" s="1" t="s">
        <v>25</v>
      </c>
      <c r="F282" s="1" t="s">
        <v>42</v>
      </c>
    </row>
    <row r="283" spans="1:21" customFormat="1" ht="12" hidden="1">
      <c r="A283" s="1" t="s">
        <v>40</v>
      </c>
      <c r="B283" s="1" t="s">
        <v>43</v>
      </c>
      <c r="C283" s="1" t="s">
        <v>23</v>
      </c>
      <c r="D283" s="1" t="s">
        <v>41</v>
      </c>
      <c r="E283" s="1" t="s">
        <v>25</v>
      </c>
      <c r="F283" s="1" t="s">
        <v>42</v>
      </c>
    </row>
    <row r="284" spans="1:21" customFormat="1" ht="12" hidden="1">
      <c r="A284" s="1" t="s">
        <v>40</v>
      </c>
      <c r="B284" s="1" t="s">
        <v>22</v>
      </c>
      <c r="C284" s="1" t="s">
        <v>23</v>
      </c>
      <c r="D284" s="1" t="s">
        <v>41</v>
      </c>
      <c r="E284" s="1" t="s">
        <v>25</v>
      </c>
      <c r="F284" s="1" t="s">
        <v>42</v>
      </c>
    </row>
    <row r="285" spans="1:21" customFormat="1" ht="12" hidden="1">
      <c r="A285" s="1" t="s">
        <v>40</v>
      </c>
      <c r="B285" s="1" t="s">
        <v>22</v>
      </c>
      <c r="C285" s="1" t="s">
        <v>23</v>
      </c>
      <c r="D285" s="1" t="s">
        <v>41</v>
      </c>
      <c r="E285" s="1" t="s">
        <v>25</v>
      </c>
      <c r="F285" s="1" t="s">
        <v>42</v>
      </c>
    </row>
    <row r="286" spans="1:21" ht="18">
      <c r="A286" s="5" t="s">
        <v>40</v>
      </c>
      <c r="B286" s="5" t="s">
        <v>22</v>
      </c>
      <c r="C286" s="5" t="s">
        <v>23</v>
      </c>
      <c r="D286" s="5" t="s">
        <v>41</v>
      </c>
      <c r="E286" s="5" t="s">
        <v>93</v>
      </c>
      <c r="F286" s="5" t="s">
        <v>26</v>
      </c>
      <c r="G286" s="5" t="s">
        <v>45</v>
      </c>
      <c r="H286" s="5" t="s">
        <v>72</v>
      </c>
      <c r="I286" s="5" t="s">
        <v>73</v>
      </c>
      <c r="J286" s="5" t="s">
        <v>89</v>
      </c>
      <c r="K286" s="5" t="s">
        <v>31</v>
      </c>
      <c r="L286" s="5" t="s">
        <v>58</v>
      </c>
      <c r="M286" s="5" t="s">
        <v>95</v>
      </c>
      <c r="N286" s="5" t="s">
        <v>70</v>
      </c>
      <c r="O286" s="5" t="s">
        <v>33</v>
      </c>
      <c r="P286" s="5" t="s">
        <v>34</v>
      </c>
      <c r="Q286" s="5" t="s">
        <v>62</v>
      </c>
      <c r="R286" s="5" t="s">
        <v>66</v>
      </c>
      <c r="S286" s="5" t="s">
        <v>54</v>
      </c>
      <c r="T286" s="5" t="s">
        <v>91</v>
      </c>
      <c r="U286" s="5" t="s">
        <v>39</v>
      </c>
    </row>
    <row r="287" spans="1:21" ht="18">
      <c r="A287" s="5" t="s">
        <v>40</v>
      </c>
      <c r="B287" s="5" t="s">
        <v>43</v>
      </c>
      <c r="C287" s="5" t="s">
        <v>23</v>
      </c>
      <c r="D287" s="5" t="s">
        <v>41</v>
      </c>
      <c r="E287" s="5" t="s">
        <v>25</v>
      </c>
      <c r="F287" s="5" t="s">
        <v>26</v>
      </c>
      <c r="G287" s="5" t="s">
        <v>71</v>
      </c>
      <c r="H287" s="5" t="s">
        <v>82</v>
      </c>
      <c r="I287" s="5" t="s">
        <v>73</v>
      </c>
      <c r="J287" s="5" t="s">
        <v>30</v>
      </c>
      <c r="K287" s="5" t="s">
        <v>75</v>
      </c>
      <c r="L287" s="5" t="s">
        <v>76</v>
      </c>
      <c r="M287" s="5" t="s">
        <v>77</v>
      </c>
      <c r="N287" s="5" t="s">
        <v>70</v>
      </c>
      <c r="O287" s="5" t="s">
        <v>33</v>
      </c>
      <c r="P287" s="5" t="s">
        <v>51</v>
      </c>
      <c r="Q287" s="5" t="s">
        <v>86</v>
      </c>
      <c r="R287" s="5" t="s">
        <v>53</v>
      </c>
      <c r="S287" s="5" t="s">
        <v>37</v>
      </c>
      <c r="T287" s="5" t="s">
        <v>91</v>
      </c>
      <c r="U287" s="5" t="s">
        <v>80</v>
      </c>
    </row>
    <row r="288" spans="1:21" customFormat="1" ht="12" hidden="1">
      <c r="A288" s="1" t="s">
        <v>40</v>
      </c>
      <c r="B288" s="1" t="s">
        <v>22</v>
      </c>
      <c r="C288" s="1" t="s">
        <v>23</v>
      </c>
      <c r="D288" s="1" t="s">
        <v>41</v>
      </c>
      <c r="E288" s="1" t="s">
        <v>25</v>
      </c>
      <c r="F288" s="1" t="s">
        <v>42</v>
      </c>
    </row>
    <row r="289" spans="1:21" customFormat="1" ht="12" hidden="1">
      <c r="A289" s="1" t="s">
        <v>21</v>
      </c>
      <c r="B289" s="1" t="s">
        <v>22</v>
      </c>
      <c r="C289" s="1" t="s">
        <v>23</v>
      </c>
      <c r="D289" s="1" t="s">
        <v>41</v>
      </c>
      <c r="E289" s="1" t="s">
        <v>25</v>
      </c>
      <c r="F289" s="1" t="s">
        <v>42</v>
      </c>
    </row>
    <row r="290" spans="1:21" ht="18">
      <c r="A290" s="5" t="s">
        <v>40</v>
      </c>
      <c r="B290" s="5" t="s">
        <v>44</v>
      </c>
      <c r="C290" s="5" t="s">
        <v>23</v>
      </c>
      <c r="D290" s="5" t="s">
        <v>41</v>
      </c>
      <c r="E290" s="5" t="s">
        <v>25</v>
      </c>
      <c r="F290" s="5" t="s">
        <v>26</v>
      </c>
      <c r="G290" s="5" t="s">
        <v>45</v>
      </c>
      <c r="H290" s="5" t="s">
        <v>28</v>
      </c>
      <c r="I290" s="5" t="s">
        <v>29</v>
      </c>
      <c r="J290" s="5" t="s">
        <v>46</v>
      </c>
      <c r="K290" s="5" t="s">
        <v>57</v>
      </c>
      <c r="L290" s="5" t="s">
        <v>84</v>
      </c>
      <c r="M290" s="5" t="s">
        <v>77</v>
      </c>
      <c r="N290" s="5" t="s">
        <v>49</v>
      </c>
      <c r="O290" s="5" t="s">
        <v>65</v>
      </c>
      <c r="P290" s="5" t="s">
        <v>61</v>
      </c>
      <c r="Q290" s="5" t="s">
        <v>35</v>
      </c>
      <c r="R290" s="5" t="s">
        <v>79</v>
      </c>
      <c r="S290" s="5" t="s">
        <v>54</v>
      </c>
      <c r="T290" s="5" t="s">
        <v>91</v>
      </c>
      <c r="U290" s="5" t="s">
        <v>56</v>
      </c>
    </row>
    <row r="291" spans="1:21" ht="18">
      <c r="A291" s="5" t="s">
        <v>40</v>
      </c>
      <c r="B291" s="5" t="s">
        <v>22</v>
      </c>
      <c r="C291" s="5" t="s">
        <v>23</v>
      </c>
      <c r="D291" s="5" t="s">
        <v>41</v>
      </c>
      <c r="E291" s="5" t="s">
        <v>25</v>
      </c>
      <c r="F291" s="5" t="s">
        <v>26</v>
      </c>
      <c r="G291" s="5" t="s">
        <v>45</v>
      </c>
      <c r="H291" s="5" t="s">
        <v>28</v>
      </c>
      <c r="I291" s="5" t="s">
        <v>29</v>
      </c>
      <c r="J291" s="5" t="s">
        <v>46</v>
      </c>
      <c r="K291" s="5" t="s">
        <v>31</v>
      </c>
      <c r="L291" s="5" t="s">
        <v>32</v>
      </c>
      <c r="M291" s="5" t="s">
        <v>48</v>
      </c>
      <c r="N291" s="5" t="s">
        <v>49</v>
      </c>
      <c r="O291" s="5" t="s">
        <v>65</v>
      </c>
      <c r="P291" s="5" t="s">
        <v>51</v>
      </c>
      <c r="Q291" s="5" t="s">
        <v>52</v>
      </c>
      <c r="R291" s="5" t="s">
        <v>66</v>
      </c>
      <c r="S291" s="5" t="s">
        <v>67</v>
      </c>
      <c r="T291" s="5" t="s">
        <v>55</v>
      </c>
      <c r="U291" s="5" t="s">
        <v>64</v>
      </c>
    </row>
    <row r="292" spans="1:21" ht="18">
      <c r="A292" s="5" t="s">
        <v>40</v>
      </c>
      <c r="B292" s="5" t="s">
        <v>22</v>
      </c>
      <c r="C292" s="5" t="s">
        <v>23</v>
      </c>
      <c r="D292" s="5" t="s">
        <v>41</v>
      </c>
      <c r="E292" s="5" t="s">
        <v>25</v>
      </c>
      <c r="F292" s="5" t="s">
        <v>26</v>
      </c>
      <c r="G292" s="5" t="s">
        <v>81</v>
      </c>
      <c r="H292" s="5" t="s">
        <v>72</v>
      </c>
      <c r="I292" s="5" t="s">
        <v>73</v>
      </c>
      <c r="J292" s="5" t="s">
        <v>89</v>
      </c>
      <c r="K292" s="5" t="s">
        <v>31</v>
      </c>
      <c r="L292" s="5" t="s">
        <v>58</v>
      </c>
      <c r="M292" s="5" t="s">
        <v>95</v>
      </c>
      <c r="N292" s="5" t="s">
        <v>70</v>
      </c>
      <c r="O292" s="5" t="s">
        <v>33</v>
      </c>
      <c r="P292" s="5" t="s">
        <v>34</v>
      </c>
      <c r="Q292" s="5" t="s">
        <v>62</v>
      </c>
      <c r="R292" s="5" t="s">
        <v>66</v>
      </c>
      <c r="S292" s="5" t="s">
        <v>54</v>
      </c>
      <c r="T292" s="5" t="s">
        <v>91</v>
      </c>
      <c r="U292" s="5" t="s">
        <v>39</v>
      </c>
    </row>
    <row r="293" spans="1:21" ht="18">
      <c r="A293" s="5" t="s">
        <v>21</v>
      </c>
      <c r="B293" s="5" t="s">
        <v>22</v>
      </c>
      <c r="C293" s="5" t="s">
        <v>23</v>
      </c>
      <c r="D293" s="5" t="s">
        <v>41</v>
      </c>
      <c r="E293" s="5" t="s">
        <v>25</v>
      </c>
      <c r="F293" s="5" t="s">
        <v>26</v>
      </c>
      <c r="G293" s="5" t="s">
        <v>45</v>
      </c>
      <c r="H293" s="5" t="s">
        <v>28</v>
      </c>
      <c r="I293" s="5" t="s">
        <v>29</v>
      </c>
      <c r="J293" s="5" t="s">
        <v>46</v>
      </c>
      <c r="K293" s="5" t="s">
        <v>31</v>
      </c>
      <c r="L293" s="5" t="s">
        <v>76</v>
      </c>
      <c r="M293" s="5" t="s">
        <v>48</v>
      </c>
      <c r="N293" s="5" t="s">
        <v>49</v>
      </c>
      <c r="O293" s="5" t="s">
        <v>65</v>
      </c>
      <c r="P293" s="5" t="s">
        <v>51</v>
      </c>
      <c r="Q293" s="5" t="s">
        <v>52</v>
      </c>
      <c r="R293" s="5" t="s">
        <v>66</v>
      </c>
      <c r="S293" s="5" t="s">
        <v>67</v>
      </c>
      <c r="T293" s="5" t="s">
        <v>91</v>
      </c>
      <c r="U293" s="5" t="s">
        <v>56</v>
      </c>
    </row>
    <row r="294" spans="1:21" customFormat="1" ht="12" hidden="1">
      <c r="A294" s="1" t="s">
        <v>40</v>
      </c>
      <c r="B294" s="1" t="s">
        <v>43</v>
      </c>
      <c r="C294" s="1" t="s">
        <v>92</v>
      </c>
      <c r="D294" s="1" t="s">
        <v>99</v>
      </c>
      <c r="E294" s="1" t="s">
        <v>93</v>
      </c>
      <c r="F294" s="1" t="s">
        <v>42</v>
      </c>
    </row>
    <row r="295" spans="1:21" customFormat="1" ht="12" hidden="1">
      <c r="A295" s="1" t="s">
        <v>40</v>
      </c>
      <c r="B295" s="1" t="s">
        <v>43</v>
      </c>
      <c r="C295" s="1" t="s">
        <v>92</v>
      </c>
      <c r="D295" s="1" t="s">
        <v>100</v>
      </c>
      <c r="E295" s="1" t="s">
        <v>25</v>
      </c>
      <c r="F295" s="1" t="s">
        <v>42</v>
      </c>
    </row>
    <row r="296" spans="1:21" customFormat="1" ht="12" hidden="1">
      <c r="A296" s="1" t="s">
        <v>40</v>
      </c>
      <c r="B296" s="1" t="s">
        <v>43</v>
      </c>
      <c r="C296" s="1" t="s">
        <v>92</v>
      </c>
      <c r="D296" s="1" t="s">
        <v>99</v>
      </c>
      <c r="E296" s="1" t="s">
        <v>93</v>
      </c>
      <c r="F296" s="1" t="s">
        <v>42</v>
      </c>
    </row>
    <row r="297" spans="1:21" customFormat="1" ht="12" hidden="1">
      <c r="A297" s="1" t="s">
        <v>40</v>
      </c>
      <c r="B297" s="1" t="s">
        <v>22</v>
      </c>
      <c r="C297" s="1" t="s">
        <v>92</v>
      </c>
      <c r="D297" s="1" t="s">
        <v>100</v>
      </c>
      <c r="E297" s="1" t="s">
        <v>25</v>
      </c>
      <c r="F297" s="1" t="s">
        <v>42</v>
      </c>
    </row>
    <row r="298" spans="1:21" customFormat="1" ht="12" hidden="1">
      <c r="A298" s="1" t="s">
        <v>21</v>
      </c>
      <c r="B298" s="1" t="s">
        <v>22</v>
      </c>
      <c r="C298" s="1" t="s">
        <v>92</v>
      </c>
      <c r="D298" s="1" t="s">
        <v>100</v>
      </c>
      <c r="E298" s="1" t="s">
        <v>25</v>
      </c>
      <c r="F298" s="1" t="s">
        <v>42</v>
      </c>
    </row>
    <row r="299" spans="1:21" customFormat="1" ht="12" hidden="1">
      <c r="A299" s="1" t="s">
        <v>21</v>
      </c>
      <c r="B299" s="1" t="s">
        <v>22</v>
      </c>
      <c r="C299" s="1" t="s">
        <v>92</v>
      </c>
      <c r="D299" s="1" t="s">
        <v>100</v>
      </c>
      <c r="E299" s="1" t="s">
        <v>25</v>
      </c>
      <c r="F299" s="1" t="s">
        <v>42</v>
      </c>
    </row>
    <row r="300" spans="1:21" customFormat="1" ht="12" hidden="1">
      <c r="A300" s="1" t="s">
        <v>40</v>
      </c>
      <c r="B300" s="1" t="s">
        <v>43</v>
      </c>
      <c r="C300" s="1" t="s">
        <v>92</v>
      </c>
      <c r="D300" s="1" t="s">
        <v>99</v>
      </c>
      <c r="E300" s="1" t="s">
        <v>93</v>
      </c>
      <c r="F300" s="1" t="s">
        <v>42</v>
      </c>
    </row>
    <row r="301" spans="1:21" customFormat="1" ht="12" hidden="1">
      <c r="A301" s="1" t="s">
        <v>40</v>
      </c>
      <c r="B301" s="1" t="s">
        <v>43</v>
      </c>
      <c r="C301" s="1" t="s">
        <v>92</v>
      </c>
      <c r="D301" s="1" t="s">
        <v>100</v>
      </c>
      <c r="E301" s="1" t="s">
        <v>25</v>
      </c>
      <c r="F301" s="1" t="s">
        <v>42</v>
      </c>
    </row>
    <row r="302" spans="1:21" customFormat="1" ht="12" hidden="1">
      <c r="A302" s="1" t="s">
        <v>40</v>
      </c>
      <c r="B302" s="1" t="s">
        <v>43</v>
      </c>
      <c r="C302" s="1" t="s">
        <v>92</v>
      </c>
      <c r="D302" s="1" t="s">
        <v>24</v>
      </c>
      <c r="E302" s="1" t="s">
        <v>93</v>
      </c>
      <c r="F302" s="1" t="s">
        <v>42</v>
      </c>
    </row>
    <row r="303" spans="1:21" customFormat="1" ht="12" hidden="1">
      <c r="A303" s="1" t="s">
        <v>40</v>
      </c>
      <c r="B303" s="1" t="s">
        <v>22</v>
      </c>
      <c r="C303" s="1" t="s">
        <v>92</v>
      </c>
      <c r="D303" s="1" t="s">
        <v>99</v>
      </c>
      <c r="E303" s="1" t="s">
        <v>93</v>
      </c>
      <c r="F303" s="1" t="s">
        <v>42</v>
      </c>
    </row>
    <row r="304" spans="1:21" customFormat="1" ht="12" hidden="1">
      <c r="A304" s="1" t="s">
        <v>40</v>
      </c>
      <c r="B304" s="1" t="s">
        <v>43</v>
      </c>
      <c r="C304" s="1" t="s">
        <v>92</v>
      </c>
      <c r="D304" s="1" t="s">
        <v>99</v>
      </c>
      <c r="E304" s="1" t="s">
        <v>93</v>
      </c>
      <c r="F304" s="1" t="s">
        <v>42</v>
      </c>
    </row>
    <row r="305" spans="1:21" customFormat="1" ht="12" hidden="1">
      <c r="A305" s="1" t="s">
        <v>21</v>
      </c>
      <c r="B305" s="1" t="s">
        <v>22</v>
      </c>
      <c r="C305" s="1" t="s">
        <v>92</v>
      </c>
      <c r="D305" s="1" t="s">
        <v>100</v>
      </c>
      <c r="E305" s="1" t="s">
        <v>25</v>
      </c>
      <c r="F305" s="1" t="s">
        <v>42</v>
      </c>
    </row>
    <row r="306" spans="1:21" customFormat="1" ht="12" hidden="1">
      <c r="A306" s="1" t="s">
        <v>40</v>
      </c>
      <c r="B306" s="1" t="s">
        <v>44</v>
      </c>
      <c r="C306" s="1" t="s">
        <v>92</v>
      </c>
      <c r="D306" s="1" t="s">
        <v>100</v>
      </c>
      <c r="E306" s="1" t="s">
        <v>25</v>
      </c>
      <c r="F306" s="1" t="s">
        <v>42</v>
      </c>
    </row>
    <row r="307" spans="1:21" ht="18">
      <c r="A307" s="5" t="s">
        <v>40</v>
      </c>
      <c r="B307" s="5" t="s">
        <v>43</v>
      </c>
      <c r="C307" s="5" t="s">
        <v>92</v>
      </c>
      <c r="D307" s="5" t="s">
        <v>24</v>
      </c>
      <c r="E307" s="5" t="s">
        <v>93</v>
      </c>
      <c r="F307" s="5" t="s">
        <v>26</v>
      </c>
      <c r="G307" s="5" t="s">
        <v>71</v>
      </c>
      <c r="H307" s="5" t="s">
        <v>82</v>
      </c>
      <c r="I307" s="5" t="s">
        <v>29</v>
      </c>
      <c r="J307" s="5" t="s">
        <v>74</v>
      </c>
      <c r="K307" s="5" t="s">
        <v>75</v>
      </c>
      <c r="L307" s="5" t="s">
        <v>84</v>
      </c>
      <c r="M307" s="5" t="s">
        <v>77</v>
      </c>
      <c r="N307" s="5" t="s">
        <v>78</v>
      </c>
      <c r="O307" s="5" t="s">
        <v>50</v>
      </c>
      <c r="P307" s="5" t="s">
        <v>85</v>
      </c>
      <c r="Q307" s="5" t="s">
        <v>52</v>
      </c>
      <c r="R307" s="5" t="s">
        <v>66</v>
      </c>
      <c r="S307" s="5" t="s">
        <v>54</v>
      </c>
      <c r="T307" s="5" t="s">
        <v>87</v>
      </c>
      <c r="U307" s="5" t="s">
        <v>39</v>
      </c>
    </row>
    <row r="308" spans="1:21" ht="18">
      <c r="A308" s="5" t="s">
        <v>40</v>
      </c>
      <c r="B308" s="5" t="s">
        <v>43</v>
      </c>
      <c r="C308" s="5" t="s">
        <v>92</v>
      </c>
      <c r="D308" s="5" t="s">
        <v>99</v>
      </c>
      <c r="E308" s="5" t="s">
        <v>93</v>
      </c>
      <c r="F308" s="5" t="s">
        <v>26</v>
      </c>
      <c r="G308" s="5" t="s">
        <v>81</v>
      </c>
      <c r="H308" s="5" t="s">
        <v>82</v>
      </c>
      <c r="I308" s="5" t="s">
        <v>29</v>
      </c>
      <c r="J308" s="5" t="s">
        <v>89</v>
      </c>
      <c r="K308" s="5" t="s">
        <v>83</v>
      </c>
      <c r="L308" s="5" t="s">
        <v>47</v>
      </c>
      <c r="M308" s="5" t="s">
        <v>59</v>
      </c>
      <c r="N308" s="5" t="s">
        <v>70</v>
      </c>
      <c r="O308" s="5" t="s">
        <v>90</v>
      </c>
      <c r="P308" s="5" t="s">
        <v>34</v>
      </c>
      <c r="Q308" s="5" t="s">
        <v>35</v>
      </c>
      <c r="R308" s="5" t="s">
        <v>36</v>
      </c>
      <c r="S308" s="5" t="s">
        <v>37</v>
      </c>
      <c r="T308" s="5" t="s">
        <v>87</v>
      </c>
      <c r="U308" s="5" t="s">
        <v>80</v>
      </c>
    </row>
    <row r="309" spans="1:21" customFormat="1" ht="12" hidden="1">
      <c r="A309" s="1" t="s">
        <v>40</v>
      </c>
      <c r="B309" s="1" t="s">
        <v>43</v>
      </c>
      <c r="C309" s="1" t="s">
        <v>92</v>
      </c>
      <c r="D309" s="1" t="s">
        <v>99</v>
      </c>
      <c r="E309" s="1" t="s">
        <v>93</v>
      </c>
      <c r="F309" s="1" t="s">
        <v>42</v>
      </c>
    </row>
    <row r="310" spans="1:21" customFormat="1" ht="12" hidden="1">
      <c r="A310" s="1" t="s">
        <v>21</v>
      </c>
      <c r="B310" s="1" t="s">
        <v>22</v>
      </c>
      <c r="C310" s="1" t="s">
        <v>92</v>
      </c>
      <c r="D310" s="1" t="s">
        <v>99</v>
      </c>
      <c r="E310" s="1" t="s">
        <v>93</v>
      </c>
      <c r="F310" s="1" t="s">
        <v>42</v>
      </c>
    </row>
    <row r="311" spans="1:21" ht="18">
      <c r="A311" s="5" t="s">
        <v>40</v>
      </c>
      <c r="B311" s="5" t="s">
        <v>43</v>
      </c>
      <c r="C311" s="5" t="s">
        <v>92</v>
      </c>
      <c r="D311" s="5" t="s">
        <v>99</v>
      </c>
      <c r="E311" s="5" t="s">
        <v>25</v>
      </c>
      <c r="F311" s="5" t="s">
        <v>26</v>
      </c>
      <c r="G311" s="5" t="s">
        <v>27</v>
      </c>
      <c r="H311" s="5" t="s">
        <v>82</v>
      </c>
      <c r="I311" s="5" t="s">
        <v>29</v>
      </c>
      <c r="J311" s="5" t="s">
        <v>89</v>
      </c>
      <c r="K311" s="5" t="s">
        <v>75</v>
      </c>
      <c r="L311" s="5" t="s">
        <v>32</v>
      </c>
      <c r="M311" s="5" t="s">
        <v>77</v>
      </c>
      <c r="N311" s="5" t="s">
        <v>49</v>
      </c>
      <c r="O311" s="5" t="s">
        <v>90</v>
      </c>
      <c r="P311" s="5" t="s">
        <v>85</v>
      </c>
      <c r="Q311" s="5" t="s">
        <v>35</v>
      </c>
      <c r="R311" s="5" t="s">
        <v>66</v>
      </c>
      <c r="S311" s="5" t="s">
        <v>54</v>
      </c>
      <c r="T311" s="5" t="s">
        <v>38</v>
      </c>
      <c r="U311" s="5" t="s">
        <v>39</v>
      </c>
    </row>
    <row r="312" spans="1:21" ht="18">
      <c r="A312" s="5" t="s">
        <v>40</v>
      </c>
      <c r="B312" s="5" t="s">
        <v>43</v>
      </c>
      <c r="C312" s="5" t="s">
        <v>92</v>
      </c>
      <c r="D312" s="5" t="s">
        <v>99</v>
      </c>
      <c r="E312" s="5" t="s">
        <v>93</v>
      </c>
      <c r="F312" s="5" t="s">
        <v>26</v>
      </c>
      <c r="G312" s="5" t="s">
        <v>71</v>
      </c>
      <c r="H312" s="5" t="s">
        <v>82</v>
      </c>
      <c r="I312" s="5" t="s">
        <v>29</v>
      </c>
      <c r="J312" s="5" t="s">
        <v>30</v>
      </c>
      <c r="K312" s="5" t="s">
        <v>31</v>
      </c>
      <c r="L312" s="5" t="s">
        <v>76</v>
      </c>
      <c r="M312" s="5" t="s">
        <v>77</v>
      </c>
      <c r="N312" s="5" t="s">
        <v>70</v>
      </c>
      <c r="O312" s="5" t="s">
        <v>50</v>
      </c>
      <c r="P312" s="5" t="s">
        <v>51</v>
      </c>
      <c r="Q312" s="5" t="s">
        <v>86</v>
      </c>
      <c r="R312" s="5" t="s">
        <v>53</v>
      </c>
      <c r="S312" s="5" t="s">
        <v>54</v>
      </c>
      <c r="T312" s="5" t="s">
        <v>87</v>
      </c>
      <c r="U312" s="5" t="s">
        <v>80</v>
      </c>
    </row>
    <row r="313" spans="1:21" customFormat="1" ht="12" hidden="1">
      <c r="A313" s="1" t="s">
        <v>40</v>
      </c>
      <c r="B313" s="1" t="s">
        <v>44</v>
      </c>
      <c r="C313" s="1" t="s">
        <v>92</v>
      </c>
      <c r="D313" s="1" t="s">
        <v>99</v>
      </c>
      <c r="E313" s="1" t="s">
        <v>93</v>
      </c>
      <c r="F313" s="1" t="s">
        <v>42</v>
      </c>
    </row>
    <row r="314" spans="1:21" ht="18">
      <c r="A314" s="5" t="s">
        <v>40</v>
      </c>
      <c r="B314" s="5" t="s">
        <v>43</v>
      </c>
      <c r="C314" s="5" t="s">
        <v>92</v>
      </c>
      <c r="D314" s="5" t="s">
        <v>100</v>
      </c>
      <c r="E314" s="5" t="s">
        <v>25</v>
      </c>
      <c r="F314" s="5" t="s">
        <v>26</v>
      </c>
      <c r="G314" s="5" t="s">
        <v>45</v>
      </c>
      <c r="H314" s="5" t="s">
        <v>82</v>
      </c>
      <c r="I314" s="5" t="s">
        <v>29</v>
      </c>
      <c r="J314" s="5" t="s">
        <v>74</v>
      </c>
      <c r="K314" s="5" t="s">
        <v>57</v>
      </c>
      <c r="L314" s="5" t="s">
        <v>76</v>
      </c>
      <c r="M314" s="5" t="s">
        <v>59</v>
      </c>
      <c r="N314" s="5" t="s">
        <v>60</v>
      </c>
      <c r="O314" s="5" t="s">
        <v>90</v>
      </c>
      <c r="P314" s="5" t="s">
        <v>34</v>
      </c>
      <c r="Q314" s="5" t="s">
        <v>35</v>
      </c>
      <c r="R314" s="5" t="s">
        <v>36</v>
      </c>
      <c r="S314" s="5" t="s">
        <v>63</v>
      </c>
      <c r="T314" s="5" t="s">
        <v>87</v>
      </c>
      <c r="U314" s="5" t="s">
        <v>39</v>
      </c>
    </row>
    <row r="315" spans="1:21" customFormat="1" ht="12" hidden="1">
      <c r="A315" s="1" t="s">
        <v>40</v>
      </c>
      <c r="B315" s="1" t="s">
        <v>43</v>
      </c>
      <c r="C315" s="1" t="s">
        <v>92</v>
      </c>
      <c r="D315" s="1" t="s">
        <v>99</v>
      </c>
      <c r="E315" s="1" t="s">
        <v>93</v>
      </c>
      <c r="F315" s="1" t="s">
        <v>42</v>
      </c>
    </row>
    <row r="316" spans="1:21" ht="18">
      <c r="A316" s="5" t="s">
        <v>40</v>
      </c>
      <c r="B316" s="5" t="s">
        <v>44</v>
      </c>
      <c r="C316" s="5" t="s">
        <v>92</v>
      </c>
      <c r="D316" s="5" t="s">
        <v>99</v>
      </c>
      <c r="E316" s="5" t="s">
        <v>93</v>
      </c>
      <c r="F316" s="5" t="s">
        <v>26</v>
      </c>
      <c r="G316" s="5" t="s">
        <v>71</v>
      </c>
      <c r="H316" s="5" t="s">
        <v>82</v>
      </c>
      <c r="I316" s="5" t="s">
        <v>29</v>
      </c>
      <c r="J316" s="5" t="s">
        <v>89</v>
      </c>
      <c r="K316" s="5" t="s">
        <v>75</v>
      </c>
      <c r="L316" s="5" t="s">
        <v>76</v>
      </c>
      <c r="M316" s="5" t="s">
        <v>59</v>
      </c>
      <c r="N316" s="5" t="s">
        <v>49</v>
      </c>
      <c r="O316" s="5" t="s">
        <v>50</v>
      </c>
      <c r="P316" s="5" t="s">
        <v>85</v>
      </c>
      <c r="Q316" s="5" t="s">
        <v>86</v>
      </c>
      <c r="R316" s="5" t="s">
        <v>79</v>
      </c>
      <c r="S316" s="5" t="s">
        <v>63</v>
      </c>
      <c r="T316" s="5" t="s">
        <v>87</v>
      </c>
      <c r="U316" s="5" t="s">
        <v>80</v>
      </c>
    </row>
    <row r="317" spans="1:21" ht="18">
      <c r="A317" s="5" t="s">
        <v>40</v>
      </c>
      <c r="B317" s="5" t="s">
        <v>44</v>
      </c>
      <c r="C317" s="5" t="s">
        <v>92</v>
      </c>
      <c r="D317" s="5" t="s">
        <v>99</v>
      </c>
      <c r="E317" s="5" t="s">
        <v>93</v>
      </c>
      <c r="F317" s="5" t="s">
        <v>26</v>
      </c>
      <c r="G317" s="5" t="s">
        <v>71</v>
      </c>
      <c r="H317" s="5" t="s">
        <v>72</v>
      </c>
      <c r="I317" s="5" t="s">
        <v>73</v>
      </c>
      <c r="J317" s="5" t="s">
        <v>30</v>
      </c>
      <c r="K317" s="5" t="s">
        <v>75</v>
      </c>
      <c r="L317" s="5" t="s">
        <v>76</v>
      </c>
      <c r="M317" s="5" t="s">
        <v>59</v>
      </c>
      <c r="N317" s="5" t="s">
        <v>70</v>
      </c>
      <c r="O317" s="5" t="s">
        <v>50</v>
      </c>
      <c r="P317" s="5" t="s">
        <v>85</v>
      </c>
      <c r="Q317" s="5" t="s">
        <v>86</v>
      </c>
      <c r="R317" s="5" t="s">
        <v>53</v>
      </c>
      <c r="S317" s="5" t="s">
        <v>63</v>
      </c>
      <c r="T317" s="5" t="s">
        <v>87</v>
      </c>
      <c r="U317" s="5" t="s">
        <v>80</v>
      </c>
    </row>
    <row r="318" spans="1:21" customFormat="1" ht="12" hidden="1">
      <c r="A318" s="1" t="s">
        <v>40</v>
      </c>
      <c r="B318" s="1" t="s">
        <v>88</v>
      </c>
      <c r="C318" s="1" t="s">
        <v>92</v>
      </c>
      <c r="D318" s="1" t="s">
        <v>99</v>
      </c>
      <c r="E318" s="1" t="s">
        <v>93</v>
      </c>
      <c r="F318" s="1" t="s">
        <v>42</v>
      </c>
    </row>
    <row r="319" spans="1:21" ht="18">
      <c r="A319" s="5" t="s">
        <v>40</v>
      </c>
      <c r="B319" s="5" t="s">
        <v>43</v>
      </c>
      <c r="C319" s="5" t="s">
        <v>92</v>
      </c>
      <c r="D319" s="5" t="s">
        <v>99</v>
      </c>
      <c r="E319" s="5" t="s">
        <v>93</v>
      </c>
      <c r="F319" s="5" t="s">
        <v>26</v>
      </c>
      <c r="G319" s="5" t="s">
        <v>71</v>
      </c>
      <c r="H319" s="5" t="s">
        <v>72</v>
      </c>
      <c r="I319" s="5" t="s">
        <v>29</v>
      </c>
      <c r="J319" s="5" t="s">
        <v>74</v>
      </c>
      <c r="K319" s="5" t="s">
        <v>75</v>
      </c>
      <c r="L319" s="5" t="s">
        <v>47</v>
      </c>
      <c r="M319" s="5" t="s">
        <v>77</v>
      </c>
      <c r="N319" s="5" t="s">
        <v>78</v>
      </c>
      <c r="O319" s="5" t="s">
        <v>65</v>
      </c>
      <c r="P319" s="5" t="s">
        <v>61</v>
      </c>
      <c r="Q319" s="5" t="s">
        <v>35</v>
      </c>
      <c r="R319" s="5" t="s">
        <v>53</v>
      </c>
      <c r="S319" s="5" t="s">
        <v>54</v>
      </c>
      <c r="T319" s="5" t="s">
        <v>38</v>
      </c>
      <c r="U319" s="5" t="s">
        <v>39</v>
      </c>
    </row>
    <row r="320" spans="1:21" ht="18">
      <c r="A320" s="5" t="s">
        <v>40</v>
      </c>
      <c r="B320" s="5" t="s">
        <v>44</v>
      </c>
      <c r="C320" s="5" t="s">
        <v>92</v>
      </c>
      <c r="D320" s="5" t="s">
        <v>100</v>
      </c>
      <c r="E320" s="5" t="s">
        <v>25</v>
      </c>
      <c r="F320" s="5" t="s">
        <v>26</v>
      </c>
      <c r="G320" s="5" t="s">
        <v>81</v>
      </c>
      <c r="H320" s="5" t="s">
        <v>72</v>
      </c>
      <c r="I320" s="5" t="s">
        <v>29</v>
      </c>
      <c r="J320" s="5" t="s">
        <v>30</v>
      </c>
      <c r="K320" s="5" t="s">
        <v>83</v>
      </c>
      <c r="L320" s="5" t="s">
        <v>84</v>
      </c>
      <c r="M320" s="5" t="s">
        <v>77</v>
      </c>
      <c r="N320" s="5" t="s">
        <v>70</v>
      </c>
      <c r="O320" s="5" t="s">
        <v>33</v>
      </c>
      <c r="P320" s="5" t="s">
        <v>61</v>
      </c>
      <c r="Q320" s="5" t="s">
        <v>86</v>
      </c>
      <c r="R320" s="5" t="s">
        <v>36</v>
      </c>
      <c r="S320" s="5" t="s">
        <v>37</v>
      </c>
      <c r="T320" s="5" t="s">
        <v>91</v>
      </c>
      <c r="U320" s="5" t="s">
        <v>39</v>
      </c>
    </row>
    <row r="321" spans="1:21" ht="18">
      <c r="A321" s="5" t="s">
        <v>40</v>
      </c>
      <c r="B321" s="5" t="s">
        <v>88</v>
      </c>
      <c r="C321" s="5" t="s">
        <v>92</v>
      </c>
      <c r="D321" s="5" t="s">
        <v>100</v>
      </c>
      <c r="E321" s="5" t="s">
        <v>25</v>
      </c>
      <c r="F321" s="5" t="s">
        <v>26</v>
      </c>
      <c r="G321" s="5" t="s">
        <v>45</v>
      </c>
      <c r="H321" s="5" t="s">
        <v>28</v>
      </c>
      <c r="I321" s="5" t="s">
        <v>29</v>
      </c>
      <c r="J321" s="5" t="s">
        <v>46</v>
      </c>
      <c r="K321" s="5" t="s">
        <v>57</v>
      </c>
      <c r="L321" s="5" t="s">
        <v>58</v>
      </c>
      <c r="M321" s="5" t="s">
        <v>77</v>
      </c>
      <c r="N321" s="5" t="s">
        <v>49</v>
      </c>
      <c r="O321" s="5" t="s">
        <v>65</v>
      </c>
      <c r="P321" s="5" t="s">
        <v>51</v>
      </c>
      <c r="Q321" s="5" t="s">
        <v>52</v>
      </c>
      <c r="R321" s="5" t="s">
        <v>36</v>
      </c>
      <c r="S321" s="5" t="s">
        <v>63</v>
      </c>
      <c r="T321" s="5" t="s">
        <v>91</v>
      </c>
      <c r="U321" s="5" t="s">
        <v>64</v>
      </c>
    </row>
    <row r="322" spans="1:21" ht="18">
      <c r="A322" s="5" t="s">
        <v>40</v>
      </c>
      <c r="B322" s="5" t="s">
        <v>43</v>
      </c>
      <c r="C322" s="5" t="s">
        <v>92</v>
      </c>
      <c r="D322" s="5" t="s">
        <v>99</v>
      </c>
      <c r="E322" s="5" t="s">
        <v>93</v>
      </c>
      <c r="F322" s="5" t="s">
        <v>26</v>
      </c>
      <c r="G322" s="5" t="s">
        <v>45</v>
      </c>
      <c r="H322" s="5" t="s">
        <v>82</v>
      </c>
      <c r="I322" s="5" t="s">
        <v>73</v>
      </c>
      <c r="J322" s="5" t="s">
        <v>89</v>
      </c>
      <c r="K322" s="5" t="s">
        <v>75</v>
      </c>
      <c r="L322" s="5" t="s">
        <v>84</v>
      </c>
      <c r="M322" s="5" t="s">
        <v>59</v>
      </c>
      <c r="N322" s="5" t="s">
        <v>70</v>
      </c>
      <c r="O322" s="5" t="s">
        <v>50</v>
      </c>
      <c r="P322" s="5" t="s">
        <v>85</v>
      </c>
      <c r="Q322" s="5" t="s">
        <v>86</v>
      </c>
      <c r="R322" s="5" t="s">
        <v>36</v>
      </c>
      <c r="S322" s="5" t="s">
        <v>63</v>
      </c>
      <c r="T322" s="5" t="s">
        <v>87</v>
      </c>
      <c r="U322" s="5" t="s">
        <v>80</v>
      </c>
    </row>
    <row r="323" spans="1:21" ht="18">
      <c r="A323" s="5" t="s">
        <v>40</v>
      </c>
      <c r="B323" s="5" t="s">
        <v>43</v>
      </c>
      <c r="C323" s="5" t="s">
        <v>92</v>
      </c>
      <c r="D323" s="5" t="s">
        <v>99</v>
      </c>
      <c r="E323" s="5" t="s">
        <v>93</v>
      </c>
      <c r="F323" s="5" t="s">
        <v>26</v>
      </c>
      <c r="G323" s="5" t="s">
        <v>71</v>
      </c>
      <c r="H323" s="5" t="s">
        <v>28</v>
      </c>
      <c r="I323" s="5" t="s">
        <v>73</v>
      </c>
      <c r="J323" s="5" t="s">
        <v>30</v>
      </c>
      <c r="K323" s="5" t="s">
        <v>31</v>
      </c>
      <c r="L323" s="5" t="s">
        <v>76</v>
      </c>
      <c r="M323" s="5" t="s">
        <v>77</v>
      </c>
      <c r="N323" s="5" t="s">
        <v>70</v>
      </c>
      <c r="O323" s="5" t="s">
        <v>90</v>
      </c>
      <c r="P323" s="5" t="s">
        <v>34</v>
      </c>
      <c r="Q323" s="5" t="s">
        <v>35</v>
      </c>
      <c r="R323" s="5" t="s">
        <v>36</v>
      </c>
      <c r="S323" s="5" t="s">
        <v>63</v>
      </c>
      <c r="T323" s="5" t="s">
        <v>87</v>
      </c>
      <c r="U323" s="5" t="s">
        <v>39</v>
      </c>
    </row>
    <row r="324" spans="1:21" ht="18">
      <c r="A324" s="5" t="s">
        <v>40</v>
      </c>
      <c r="B324" s="5" t="s">
        <v>43</v>
      </c>
      <c r="C324" s="5" t="s">
        <v>92</v>
      </c>
      <c r="D324" s="5" t="s">
        <v>100</v>
      </c>
      <c r="E324" s="5" t="s">
        <v>25</v>
      </c>
      <c r="F324" s="5" t="s">
        <v>26</v>
      </c>
      <c r="G324" s="5" t="s">
        <v>71</v>
      </c>
      <c r="H324" s="5" t="s">
        <v>28</v>
      </c>
      <c r="I324" s="5" t="s">
        <v>29</v>
      </c>
      <c r="J324" s="5" t="s">
        <v>30</v>
      </c>
      <c r="K324" s="5" t="s">
        <v>57</v>
      </c>
      <c r="L324" s="5" t="s">
        <v>76</v>
      </c>
      <c r="M324" s="5" t="s">
        <v>59</v>
      </c>
      <c r="N324" s="5" t="s">
        <v>78</v>
      </c>
      <c r="O324" s="5" t="s">
        <v>50</v>
      </c>
      <c r="P324" s="5" t="s">
        <v>85</v>
      </c>
      <c r="Q324" s="5" t="s">
        <v>62</v>
      </c>
      <c r="R324" s="5" t="s">
        <v>36</v>
      </c>
      <c r="S324" s="5" t="s">
        <v>37</v>
      </c>
      <c r="T324" s="5" t="s">
        <v>87</v>
      </c>
      <c r="U324" s="5" t="s">
        <v>80</v>
      </c>
    </row>
    <row r="325" spans="1:21" ht="18">
      <c r="A325" s="5" t="s">
        <v>21</v>
      </c>
      <c r="B325" s="5" t="s">
        <v>43</v>
      </c>
      <c r="C325" s="5" t="s">
        <v>92</v>
      </c>
      <c r="D325" s="5" t="s">
        <v>99</v>
      </c>
      <c r="E325" s="5" t="s">
        <v>25</v>
      </c>
      <c r="F325" s="5" t="s">
        <v>26</v>
      </c>
      <c r="G325" s="5" t="s">
        <v>71</v>
      </c>
      <c r="H325" s="5" t="s">
        <v>97</v>
      </c>
      <c r="I325" s="5" t="s">
        <v>29</v>
      </c>
      <c r="J325" s="5" t="s">
        <v>30</v>
      </c>
      <c r="K325" s="5" t="s">
        <v>83</v>
      </c>
      <c r="L325" s="5" t="s">
        <v>84</v>
      </c>
      <c r="M325" s="5" t="s">
        <v>59</v>
      </c>
      <c r="N325" s="5" t="s">
        <v>78</v>
      </c>
      <c r="O325" s="5" t="s">
        <v>50</v>
      </c>
      <c r="P325" s="5" t="s">
        <v>85</v>
      </c>
      <c r="Q325" s="5" t="s">
        <v>35</v>
      </c>
      <c r="R325" s="5" t="s">
        <v>79</v>
      </c>
      <c r="S325" s="5" t="s">
        <v>37</v>
      </c>
      <c r="T325" s="5" t="s">
        <v>91</v>
      </c>
      <c r="U325" s="5" t="s">
        <v>64</v>
      </c>
    </row>
    <row r="326" spans="1:21" customFormat="1" ht="12" hidden="1">
      <c r="A326" s="1" t="s">
        <v>40</v>
      </c>
      <c r="B326" s="1" t="s">
        <v>22</v>
      </c>
      <c r="C326" s="1" t="s">
        <v>92</v>
      </c>
      <c r="D326" s="1" t="s">
        <v>98</v>
      </c>
      <c r="E326" s="1" t="s">
        <v>25</v>
      </c>
      <c r="F326" s="1" t="s">
        <v>42</v>
      </c>
    </row>
    <row r="327" spans="1:21" customFormat="1" ht="12" hidden="1">
      <c r="A327" s="1" t="s">
        <v>21</v>
      </c>
      <c r="B327" s="1" t="s">
        <v>22</v>
      </c>
      <c r="C327" s="1" t="s">
        <v>92</v>
      </c>
      <c r="D327" s="1" t="s">
        <v>98</v>
      </c>
      <c r="E327" s="1" t="s">
        <v>25</v>
      </c>
      <c r="F327" s="1" t="s">
        <v>42</v>
      </c>
    </row>
    <row r="328" spans="1:21" customFormat="1" ht="12" hidden="1">
      <c r="A328" s="1" t="s">
        <v>40</v>
      </c>
      <c r="B328" s="1" t="s">
        <v>22</v>
      </c>
      <c r="C328" s="1" t="s">
        <v>92</v>
      </c>
      <c r="D328" s="1" t="s">
        <v>98</v>
      </c>
      <c r="E328" s="1" t="s">
        <v>25</v>
      </c>
      <c r="F328" s="1" t="s">
        <v>42</v>
      </c>
    </row>
    <row r="329" spans="1:21" customFormat="1" ht="12" hidden="1">
      <c r="A329" s="1" t="s">
        <v>40</v>
      </c>
      <c r="B329" s="1" t="s">
        <v>43</v>
      </c>
      <c r="C329" s="1" t="s">
        <v>92</v>
      </c>
      <c r="D329" s="1" t="s">
        <v>98</v>
      </c>
      <c r="E329" s="1" t="s">
        <v>25</v>
      </c>
      <c r="F329" s="1" t="s">
        <v>42</v>
      </c>
    </row>
    <row r="330" spans="1:21" customFormat="1" ht="12" hidden="1">
      <c r="A330" s="1" t="s">
        <v>40</v>
      </c>
      <c r="B330" s="1" t="s">
        <v>22</v>
      </c>
      <c r="C330" s="1" t="s">
        <v>92</v>
      </c>
      <c r="D330" s="1" t="s">
        <v>98</v>
      </c>
      <c r="E330" s="1" t="s">
        <v>25</v>
      </c>
      <c r="F330" s="1" t="s">
        <v>42</v>
      </c>
    </row>
    <row r="331" spans="1:21" customFormat="1" ht="12" hidden="1">
      <c r="A331" s="1" t="s">
        <v>40</v>
      </c>
      <c r="B331" s="1" t="s">
        <v>43</v>
      </c>
      <c r="C331" s="1" t="s">
        <v>92</v>
      </c>
      <c r="D331" s="1" t="s">
        <v>98</v>
      </c>
      <c r="E331" s="1" t="s">
        <v>25</v>
      </c>
      <c r="F331" s="1" t="s">
        <v>42</v>
      </c>
    </row>
    <row r="332" spans="1:21" customFormat="1" ht="12" hidden="1">
      <c r="A332" s="1" t="s">
        <v>40</v>
      </c>
      <c r="B332" s="1" t="s">
        <v>43</v>
      </c>
      <c r="C332" s="1" t="s">
        <v>92</v>
      </c>
      <c r="D332" s="1" t="s">
        <v>98</v>
      </c>
      <c r="E332" s="1" t="s">
        <v>25</v>
      </c>
      <c r="F332" s="1" t="s">
        <v>42</v>
      </c>
    </row>
    <row r="333" spans="1:21" customFormat="1" ht="12" hidden="1">
      <c r="A333" s="1" t="s">
        <v>40</v>
      </c>
      <c r="B333" s="1" t="s">
        <v>22</v>
      </c>
      <c r="C333" s="1" t="s">
        <v>92</v>
      </c>
      <c r="D333" s="1" t="s">
        <v>98</v>
      </c>
      <c r="E333" s="1" t="s">
        <v>25</v>
      </c>
      <c r="F333" s="1" t="s">
        <v>42</v>
      </c>
    </row>
    <row r="334" spans="1:21" customFormat="1" ht="12" hidden="1">
      <c r="A334" s="1" t="s">
        <v>40</v>
      </c>
      <c r="B334" s="1" t="s">
        <v>22</v>
      </c>
      <c r="C334" s="1" t="s">
        <v>92</v>
      </c>
      <c r="D334" s="1" t="s">
        <v>98</v>
      </c>
      <c r="E334" s="1" t="s">
        <v>25</v>
      </c>
      <c r="F334" s="1" t="s">
        <v>42</v>
      </c>
    </row>
    <row r="335" spans="1:21" customFormat="1" ht="12" hidden="1">
      <c r="A335" s="1" t="s">
        <v>21</v>
      </c>
      <c r="B335" s="1" t="s">
        <v>22</v>
      </c>
      <c r="C335" s="1" t="s">
        <v>92</v>
      </c>
      <c r="D335" s="1" t="s">
        <v>98</v>
      </c>
      <c r="E335" s="1" t="s">
        <v>25</v>
      </c>
      <c r="F335" s="1" t="s">
        <v>42</v>
      </c>
    </row>
    <row r="336" spans="1:21" customFormat="1" ht="12" hidden="1">
      <c r="A336" s="1" t="s">
        <v>40</v>
      </c>
      <c r="B336" s="1" t="s">
        <v>22</v>
      </c>
      <c r="C336" s="1" t="s">
        <v>92</v>
      </c>
      <c r="D336" s="1" t="s">
        <v>98</v>
      </c>
      <c r="E336" s="1" t="s">
        <v>25</v>
      </c>
      <c r="F336" s="1" t="s">
        <v>42</v>
      </c>
    </row>
    <row r="337" spans="1:21" ht="18">
      <c r="A337" s="5" t="s">
        <v>40</v>
      </c>
      <c r="B337" s="5" t="s">
        <v>22</v>
      </c>
      <c r="C337" s="5" t="s">
        <v>92</v>
      </c>
      <c r="D337" s="5" t="s">
        <v>98</v>
      </c>
      <c r="E337" s="5" t="s">
        <v>25</v>
      </c>
      <c r="F337" s="5" t="s">
        <v>26</v>
      </c>
      <c r="G337" s="5" t="s">
        <v>27</v>
      </c>
      <c r="H337" s="5" t="s">
        <v>97</v>
      </c>
      <c r="I337" s="5" t="s">
        <v>94</v>
      </c>
      <c r="J337" s="5" t="s">
        <v>46</v>
      </c>
      <c r="K337" s="5" t="s">
        <v>57</v>
      </c>
      <c r="L337" s="5" t="s">
        <v>58</v>
      </c>
      <c r="M337" s="5" t="s">
        <v>59</v>
      </c>
      <c r="N337" s="5" t="s">
        <v>70</v>
      </c>
      <c r="O337" s="5" t="s">
        <v>90</v>
      </c>
      <c r="P337" s="5" t="s">
        <v>85</v>
      </c>
      <c r="Q337" s="5" t="s">
        <v>86</v>
      </c>
      <c r="R337" s="5" t="s">
        <v>36</v>
      </c>
      <c r="S337" s="5" t="s">
        <v>67</v>
      </c>
      <c r="T337" s="5" t="s">
        <v>55</v>
      </c>
      <c r="U337" s="5" t="s">
        <v>56</v>
      </c>
    </row>
    <row r="338" spans="1:21" ht="18">
      <c r="A338" s="5" t="s">
        <v>40</v>
      </c>
      <c r="B338" s="5" t="s">
        <v>22</v>
      </c>
      <c r="C338" s="5" t="s">
        <v>92</v>
      </c>
      <c r="D338" s="5" t="s">
        <v>98</v>
      </c>
      <c r="E338" s="5" t="s">
        <v>25</v>
      </c>
      <c r="F338" s="5" t="s">
        <v>26</v>
      </c>
      <c r="G338" s="5" t="s">
        <v>71</v>
      </c>
      <c r="H338" s="5" t="s">
        <v>72</v>
      </c>
      <c r="I338" s="5" t="s">
        <v>94</v>
      </c>
      <c r="J338" s="5" t="s">
        <v>89</v>
      </c>
      <c r="K338" s="5" t="s">
        <v>75</v>
      </c>
      <c r="L338" s="5" t="s">
        <v>76</v>
      </c>
      <c r="M338" s="5" t="s">
        <v>59</v>
      </c>
      <c r="N338" s="5" t="s">
        <v>60</v>
      </c>
      <c r="O338" s="5" t="s">
        <v>33</v>
      </c>
      <c r="P338" s="5" t="s">
        <v>85</v>
      </c>
      <c r="Q338" s="5" t="s">
        <v>86</v>
      </c>
      <c r="R338" s="5" t="s">
        <v>53</v>
      </c>
      <c r="S338" s="5" t="s">
        <v>37</v>
      </c>
      <c r="T338" s="5" t="s">
        <v>38</v>
      </c>
      <c r="U338" s="5" t="s">
        <v>39</v>
      </c>
    </row>
    <row r="339" spans="1:21" customFormat="1" ht="12" hidden="1">
      <c r="A339" s="1" t="s">
        <v>40</v>
      </c>
      <c r="B339" s="1" t="s">
        <v>22</v>
      </c>
      <c r="C339" s="1" t="s">
        <v>92</v>
      </c>
      <c r="D339" s="1" t="s">
        <v>98</v>
      </c>
      <c r="E339" s="1" t="s">
        <v>25</v>
      </c>
      <c r="F339" s="1" t="s">
        <v>42</v>
      </c>
    </row>
    <row r="340" spans="1:21" customFormat="1" ht="12" hidden="1">
      <c r="A340" s="1" t="s">
        <v>40</v>
      </c>
      <c r="B340" s="1" t="s">
        <v>22</v>
      </c>
      <c r="C340" s="1" t="s">
        <v>92</v>
      </c>
      <c r="D340" s="1" t="s">
        <v>68</v>
      </c>
      <c r="E340" s="1" t="s">
        <v>25</v>
      </c>
      <c r="F340" s="1" t="s">
        <v>42</v>
      </c>
      <c r="M340" s="1"/>
      <c r="N340" s="1"/>
    </row>
    <row r="341" spans="1:21" customFormat="1" ht="12" hidden="1">
      <c r="A341" s="1" t="s">
        <v>21</v>
      </c>
      <c r="B341" s="1" t="s">
        <v>22</v>
      </c>
      <c r="C341" s="1" t="s">
        <v>92</v>
      </c>
      <c r="D341" s="1" t="s">
        <v>68</v>
      </c>
      <c r="E341" s="1" t="s">
        <v>25</v>
      </c>
      <c r="F341" s="1" t="s">
        <v>42</v>
      </c>
      <c r="J341" s="1"/>
    </row>
    <row r="342" spans="1:21" customFormat="1" ht="12" hidden="1">
      <c r="A342" s="1" t="s">
        <v>40</v>
      </c>
      <c r="B342" s="1" t="s">
        <v>22</v>
      </c>
      <c r="C342" s="1" t="s">
        <v>92</v>
      </c>
      <c r="D342" s="1" t="s">
        <v>68</v>
      </c>
      <c r="E342" s="1" t="s">
        <v>25</v>
      </c>
      <c r="F342" s="1" t="s">
        <v>42</v>
      </c>
    </row>
    <row r="343" spans="1:21" customFormat="1" ht="12" hidden="1">
      <c r="A343" s="1" t="s">
        <v>40</v>
      </c>
      <c r="B343" s="1" t="s">
        <v>22</v>
      </c>
      <c r="C343" s="1" t="s">
        <v>92</v>
      </c>
      <c r="D343" s="1" t="s">
        <v>68</v>
      </c>
      <c r="E343" s="1" t="s">
        <v>25</v>
      </c>
      <c r="F343" s="1" t="s">
        <v>42</v>
      </c>
    </row>
    <row r="344" spans="1:21" customFormat="1" ht="12" hidden="1">
      <c r="A344" s="1" t="s">
        <v>40</v>
      </c>
      <c r="B344" s="1" t="s">
        <v>43</v>
      </c>
      <c r="C344" s="1" t="s">
        <v>92</v>
      </c>
      <c r="D344" s="1" t="s">
        <v>68</v>
      </c>
      <c r="E344" s="1" t="s">
        <v>25</v>
      </c>
      <c r="F344" s="1" t="s">
        <v>42</v>
      </c>
    </row>
    <row r="345" spans="1:21" customFormat="1" ht="12" hidden="1">
      <c r="A345" s="1" t="s">
        <v>40</v>
      </c>
      <c r="B345" s="1" t="s">
        <v>22</v>
      </c>
      <c r="C345" s="1" t="s">
        <v>92</v>
      </c>
      <c r="D345" s="1" t="s">
        <v>68</v>
      </c>
      <c r="E345" s="1" t="s">
        <v>25</v>
      </c>
      <c r="F345" s="1" t="s">
        <v>42</v>
      </c>
    </row>
    <row r="346" spans="1:21" customFormat="1" ht="12" hidden="1">
      <c r="A346" s="1" t="s">
        <v>40</v>
      </c>
      <c r="B346" s="1" t="s">
        <v>22</v>
      </c>
      <c r="C346" s="1" t="s">
        <v>92</v>
      </c>
      <c r="D346" s="1" t="s">
        <v>68</v>
      </c>
      <c r="E346" s="1" t="s">
        <v>25</v>
      </c>
      <c r="F346" s="1" t="s">
        <v>42</v>
      </c>
    </row>
    <row r="347" spans="1:21" customFormat="1" ht="12" hidden="1">
      <c r="A347" s="1" t="s">
        <v>40</v>
      </c>
      <c r="B347" s="1" t="s">
        <v>22</v>
      </c>
      <c r="C347" s="1" t="s">
        <v>92</v>
      </c>
      <c r="D347" s="1" t="s">
        <v>68</v>
      </c>
      <c r="E347" s="1" t="s">
        <v>25</v>
      </c>
      <c r="F347" s="1" t="s">
        <v>42</v>
      </c>
    </row>
    <row r="348" spans="1:21" customFormat="1" ht="12" hidden="1">
      <c r="A348" s="1" t="s">
        <v>40</v>
      </c>
      <c r="B348" s="1" t="s">
        <v>22</v>
      </c>
      <c r="C348" s="1" t="s">
        <v>92</v>
      </c>
      <c r="D348" s="1" t="s">
        <v>68</v>
      </c>
      <c r="E348" s="1" t="s">
        <v>25</v>
      </c>
      <c r="F348" s="1" t="s">
        <v>42</v>
      </c>
    </row>
    <row r="349" spans="1:21" customFormat="1" ht="12" hidden="1">
      <c r="A349" s="1" t="s">
        <v>40</v>
      </c>
      <c r="B349" s="1" t="s">
        <v>22</v>
      </c>
      <c r="C349" s="1" t="s">
        <v>92</v>
      </c>
      <c r="D349" s="1" t="s">
        <v>68</v>
      </c>
      <c r="E349" s="1" t="s">
        <v>25</v>
      </c>
      <c r="F349" s="1" t="s">
        <v>42</v>
      </c>
    </row>
    <row r="350" spans="1:21" ht="18">
      <c r="A350" s="5" t="s">
        <v>40</v>
      </c>
      <c r="B350" s="5" t="s">
        <v>22</v>
      </c>
      <c r="C350" s="5" t="s">
        <v>92</v>
      </c>
      <c r="D350" s="5" t="s">
        <v>68</v>
      </c>
      <c r="E350" s="5" t="s">
        <v>25</v>
      </c>
      <c r="F350" s="5" t="s">
        <v>26</v>
      </c>
      <c r="G350" s="5" t="s">
        <v>71</v>
      </c>
      <c r="H350" s="5" t="s">
        <v>82</v>
      </c>
      <c r="I350" s="5" t="s">
        <v>73</v>
      </c>
      <c r="J350" s="5" t="s">
        <v>89</v>
      </c>
      <c r="K350" s="5" t="s">
        <v>57</v>
      </c>
      <c r="L350" s="5" t="s">
        <v>76</v>
      </c>
      <c r="M350" s="5" t="s">
        <v>95</v>
      </c>
      <c r="N350" s="5" t="s">
        <v>78</v>
      </c>
      <c r="O350" s="5" t="s">
        <v>33</v>
      </c>
      <c r="P350" s="5" t="s">
        <v>85</v>
      </c>
      <c r="Q350" s="5" t="s">
        <v>35</v>
      </c>
      <c r="R350" s="5" t="s">
        <v>36</v>
      </c>
      <c r="S350" s="5" t="s">
        <v>37</v>
      </c>
      <c r="T350" s="5" t="s">
        <v>87</v>
      </c>
      <c r="U350" s="5" t="s">
        <v>80</v>
      </c>
    </row>
    <row r="351" spans="1:21" ht="18">
      <c r="A351" s="5" t="s">
        <v>40</v>
      </c>
      <c r="B351" s="5" t="s">
        <v>22</v>
      </c>
      <c r="C351" s="5" t="s">
        <v>92</v>
      </c>
      <c r="D351" s="5" t="s">
        <v>68</v>
      </c>
      <c r="E351" s="5" t="s">
        <v>25</v>
      </c>
      <c r="F351" s="5" t="s">
        <v>26</v>
      </c>
      <c r="G351" s="5" t="s">
        <v>45</v>
      </c>
      <c r="H351" s="5" t="s">
        <v>97</v>
      </c>
      <c r="I351" s="5" t="s">
        <v>73</v>
      </c>
      <c r="J351" s="5" t="s">
        <v>46</v>
      </c>
      <c r="K351" s="5" t="s">
        <v>31</v>
      </c>
      <c r="L351" s="5" t="s">
        <v>32</v>
      </c>
      <c r="M351" s="5" t="s">
        <v>48</v>
      </c>
      <c r="N351" s="5" t="s">
        <v>49</v>
      </c>
      <c r="O351" s="5" t="s">
        <v>65</v>
      </c>
      <c r="P351" s="5" t="s">
        <v>51</v>
      </c>
      <c r="Q351" s="5" t="s">
        <v>52</v>
      </c>
      <c r="R351" s="5" t="s">
        <v>66</v>
      </c>
      <c r="S351" s="5" t="s">
        <v>67</v>
      </c>
      <c r="T351" s="5" t="s">
        <v>55</v>
      </c>
      <c r="U351" s="5" t="s">
        <v>56</v>
      </c>
    </row>
    <row r="352" spans="1:21" customFormat="1" ht="12" hidden="1">
      <c r="A352" s="1" t="s">
        <v>40</v>
      </c>
      <c r="B352" s="1" t="s">
        <v>22</v>
      </c>
      <c r="C352" s="1" t="s">
        <v>92</v>
      </c>
      <c r="D352" s="1" t="s">
        <v>68</v>
      </c>
      <c r="E352" s="1" t="s">
        <v>25</v>
      </c>
      <c r="F352" s="1" t="s">
        <v>42</v>
      </c>
    </row>
    <row r="353" spans="1:21" customFormat="1" ht="12" hidden="1">
      <c r="A353" s="1" t="s">
        <v>40</v>
      </c>
      <c r="B353" s="1" t="s">
        <v>22</v>
      </c>
      <c r="C353" s="1" t="s">
        <v>92</v>
      </c>
      <c r="D353" s="1" t="s">
        <v>68</v>
      </c>
      <c r="E353" s="1" t="s">
        <v>25</v>
      </c>
      <c r="F353" s="1" t="s">
        <v>42</v>
      </c>
    </row>
    <row r="354" spans="1:21" customFormat="1" ht="12" hidden="1">
      <c r="A354" s="1" t="s">
        <v>40</v>
      </c>
      <c r="B354" s="1" t="s">
        <v>43</v>
      </c>
      <c r="C354" s="1" t="s">
        <v>92</v>
      </c>
      <c r="D354" s="1" t="s">
        <v>68</v>
      </c>
      <c r="E354" s="1" t="s">
        <v>25</v>
      </c>
      <c r="F354" s="1" t="s">
        <v>42</v>
      </c>
    </row>
    <row r="355" spans="1:21" ht="18">
      <c r="A355" s="5" t="s">
        <v>40</v>
      </c>
      <c r="B355" s="5" t="s">
        <v>22</v>
      </c>
      <c r="C355" s="5" t="s">
        <v>92</v>
      </c>
      <c r="D355" s="5" t="s">
        <v>68</v>
      </c>
      <c r="E355" s="5" t="s">
        <v>25</v>
      </c>
      <c r="F355" s="5" t="s">
        <v>26</v>
      </c>
      <c r="G355" s="5" t="s">
        <v>81</v>
      </c>
      <c r="H355" s="5" t="s">
        <v>72</v>
      </c>
      <c r="I355" s="5" t="s">
        <v>73</v>
      </c>
      <c r="J355" s="5" t="s">
        <v>89</v>
      </c>
      <c r="K355" s="5" t="s">
        <v>83</v>
      </c>
      <c r="L355" s="5" t="s">
        <v>84</v>
      </c>
      <c r="M355" s="5" t="s">
        <v>59</v>
      </c>
      <c r="N355" s="5" t="s">
        <v>70</v>
      </c>
      <c r="O355" s="5" t="s">
        <v>90</v>
      </c>
      <c r="P355" s="5" t="s">
        <v>34</v>
      </c>
      <c r="Q355" s="5" t="s">
        <v>86</v>
      </c>
      <c r="R355" s="5" t="s">
        <v>36</v>
      </c>
      <c r="S355" s="5" t="s">
        <v>37</v>
      </c>
      <c r="T355" s="5" t="s">
        <v>87</v>
      </c>
      <c r="U355" s="5" t="s">
        <v>80</v>
      </c>
    </row>
    <row r="356" spans="1:21" ht="18">
      <c r="A356" s="5" t="s">
        <v>40</v>
      </c>
      <c r="B356" s="5" t="s">
        <v>22</v>
      </c>
      <c r="C356" s="5" t="s">
        <v>92</v>
      </c>
      <c r="D356" s="5" t="s">
        <v>68</v>
      </c>
      <c r="E356" s="5" t="s">
        <v>25</v>
      </c>
      <c r="F356" s="5" t="s">
        <v>26</v>
      </c>
      <c r="G356" s="5" t="s">
        <v>71</v>
      </c>
      <c r="H356" s="5" t="s">
        <v>82</v>
      </c>
      <c r="I356" s="5" t="s">
        <v>73</v>
      </c>
      <c r="J356" s="5" t="s">
        <v>30</v>
      </c>
      <c r="K356" s="5" t="s">
        <v>75</v>
      </c>
      <c r="L356" s="5" t="s">
        <v>76</v>
      </c>
      <c r="M356" s="5" t="s">
        <v>59</v>
      </c>
      <c r="N356" s="5" t="s">
        <v>78</v>
      </c>
      <c r="O356" s="5" t="s">
        <v>33</v>
      </c>
      <c r="P356" s="5" t="s">
        <v>61</v>
      </c>
      <c r="Q356" s="5" t="s">
        <v>86</v>
      </c>
      <c r="R356" s="5" t="s">
        <v>53</v>
      </c>
      <c r="S356" s="5" t="s">
        <v>63</v>
      </c>
      <c r="T356" s="5" t="s">
        <v>87</v>
      </c>
      <c r="U356" s="5" t="s">
        <v>80</v>
      </c>
    </row>
    <row r="357" spans="1:21" ht="18">
      <c r="A357" s="5" t="s">
        <v>40</v>
      </c>
      <c r="B357" s="5" t="s">
        <v>22</v>
      </c>
      <c r="C357" s="5" t="s">
        <v>92</v>
      </c>
      <c r="D357" s="5" t="s">
        <v>68</v>
      </c>
      <c r="E357" s="5" t="s">
        <v>25</v>
      </c>
      <c r="F357" s="5" t="s">
        <v>26</v>
      </c>
      <c r="G357" s="5" t="s">
        <v>27</v>
      </c>
      <c r="H357" s="5" t="s">
        <v>72</v>
      </c>
      <c r="I357" s="5" t="s">
        <v>29</v>
      </c>
      <c r="J357" s="5" t="s">
        <v>74</v>
      </c>
      <c r="K357" s="5" t="s">
        <v>75</v>
      </c>
      <c r="L357" s="5" t="s">
        <v>47</v>
      </c>
      <c r="M357" s="5" t="s">
        <v>59</v>
      </c>
      <c r="N357" s="5" t="s">
        <v>70</v>
      </c>
      <c r="O357" s="5" t="s">
        <v>90</v>
      </c>
      <c r="P357" s="5" t="s">
        <v>34</v>
      </c>
      <c r="Q357" s="5" t="s">
        <v>35</v>
      </c>
      <c r="R357" s="5" t="s">
        <v>36</v>
      </c>
      <c r="S357" s="5" t="s">
        <v>37</v>
      </c>
      <c r="T357" s="5" t="s">
        <v>87</v>
      </c>
      <c r="U357" s="5" t="s">
        <v>39</v>
      </c>
    </row>
    <row r="358" spans="1:21" ht="18">
      <c r="A358" s="5" t="s">
        <v>40</v>
      </c>
      <c r="B358" s="5" t="s">
        <v>43</v>
      </c>
      <c r="C358" s="5" t="s">
        <v>92</v>
      </c>
      <c r="D358" s="5" t="s">
        <v>68</v>
      </c>
      <c r="E358" s="5" t="s">
        <v>25</v>
      </c>
      <c r="F358" s="5" t="s">
        <v>26</v>
      </c>
      <c r="G358" s="5" t="s">
        <v>27</v>
      </c>
      <c r="H358" s="5" t="s">
        <v>82</v>
      </c>
      <c r="I358" s="5" t="s">
        <v>73</v>
      </c>
      <c r="J358" s="5" t="s">
        <v>30</v>
      </c>
      <c r="K358" s="5" t="s">
        <v>75</v>
      </c>
      <c r="L358" s="5" t="s">
        <v>47</v>
      </c>
      <c r="M358" s="5" t="s">
        <v>77</v>
      </c>
      <c r="N358" s="5" t="s">
        <v>70</v>
      </c>
      <c r="O358" s="5" t="s">
        <v>33</v>
      </c>
      <c r="P358" s="5" t="s">
        <v>85</v>
      </c>
      <c r="Q358" s="5" t="s">
        <v>86</v>
      </c>
      <c r="R358" s="5" t="s">
        <v>79</v>
      </c>
      <c r="S358" s="5" t="s">
        <v>37</v>
      </c>
      <c r="T358" s="5" t="s">
        <v>38</v>
      </c>
      <c r="U358" s="5" t="s">
        <v>64</v>
      </c>
    </row>
    <row r="359" spans="1:21" ht="18">
      <c r="A359" s="5" t="s">
        <v>40</v>
      </c>
      <c r="B359" s="5" t="s">
        <v>22</v>
      </c>
      <c r="C359" s="5" t="s">
        <v>92</v>
      </c>
      <c r="D359" s="5" t="s">
        <v>68</v>
      </c>
      <c r="E359" s="5" t="s">
        <v>25</v>
      </c>
      <c r="F359" s="5" t="s">
        <v>26</v>
      </c>
      <c r="G359" s="5" t="s">
        <v>45</v>
      </c>
      <c r="H359" s="5" t="s">
        <v>97</v>
      </c>
      <c r="I359" s="5" t="s">
        <v>29</v>
      </c>
      <c r="J359" s="5" t="s">
        <v>30</v>
      </c>
      <c r="K359" s="5" t="s">
        <v>57</v>
      </c>
      <c r="L359" s="5" t="s">
        <v>58</v>
      </c>
      <c r="M359" s="5" t="s">
        <v>48</v>
      </c>
      <c r="N359" s="5" t="s">
        <v>49</v>
      </c>
      <c r="O359" s="5" t="s">
        <v>65</v>
      </c>
      <c r="P359" s="5" t="s">
        <v>51</v>
      </c>
      <c r="Q359" s="5" t="s">
        <v>52</v>
      </c>
      <c r="R359" s="5" t="s">
        <v>79</v>
      </c>
      <c r="S359" s="5" t="s">
        <v>37</v>
      </c>
      <c r="T359" s="5" t="s">
        <v>91</v>
      </c>
      <c r="U359" s="5" t="s">
        <v>64</v>
      </c>
    </row>
    <row r="360" spans="1:21" ht="18">
      <c r="A360" s="5" t="s">
        <v>40</v>
      </c>
      <c r="B360" s="5" t="s">
        <v>22</v>
      </c>
      <c r="C360" s="5" t="s">
        <v>92</v>
      </c>
      <c r="D360" s="5" t="s">
        <v>68</v>
      </c>
      <c r="E360" s="5" t="s">
        <v>25</v>
      </c>
      <c r="F360" s="5" t="s">
        <v>26</v>
      </c>
      <c r="G360" s="5" t="s">
        <v>45</v>
      </c>
      <c r="H360" s="5" t="s">
        <v>82</v>
      </c>
      <c r="I360" s="5" t="s">
        <v>29</v>
      </c>
      <c r="J360" s="5" t="s">
        <v>89</v>
      </c>
      <c r="K360" s="5" t="s">
        <v>83</v>
      </c>
      <c r="L360" s="5" t="s">
        <v>76</v>
      </c>
      <c r="M360" s="5" t="s">
        <v>59</v>
      </c>
      <c r="N360" s="5" t="s">
        <v>70</v>
      </c>
      <c r="O360" s="5" t="s">
        <v>33</v>
      </c>
      <c r="P360" s="5" t="s">
        <v>85</v>
      </c>
      <c r="Q360" s="5" t="s">
        <v>86</v>
      </c>
      <c r="R360" s="5" t="s">
        <v>36</v>
      </c>
      <c r="S360" s="5" t="s">
        <v>63</v>
      </c>
      <c r="T360" s="5" t="s">
        <v>87</v>
      </c>
      <c r="U360" s="5" t="s">
        <v>80</v>
      </c>
    </row>
    <row r="361" spans="1:21" ht="18">
      <c r="A361" s="5" t="s">
        <v>21</v>
      </c>
      <c r="B361" s="5" t="s">
        <v>43</v>
      </c>
      <c r="C361" s="5" t="s">
        <v>92</v>
      </c>
      <c r="D361" s="5" t="s">
        <v>100</v>
      </c>
      <c r="E361" s="5" t="s">
        <v>25</v>
      </c>
      <c r="F361" s="5" t="s">
        <v>26</v>
      </c>
      <c r="G361" s="5" t="s">
        <v>45</v>
      </c>
      <c r="H361" s="5" t="s">
        <v>28</v>
      </c>
      <c r="I361" s="5" t="s">
        <v>29</v>
      </c>
      <c r="J361" s="5" t="s">
        <v>46</v>
      </c>
      <c r="K361" s="5" t="s">
        <v>57</v>
      </c>
      <c r="L361" s="5" t="s">
        <v>58</v>
      </c>
      <c r="M361" s="5" t="s">
        <v>48</v>
      </c>
      <c r="N361" s="5" t="s">
        <v>49</v>
      </c>
      <c r="O361" s="5" t="s">
        <v>50</v>
      </c>
      <c r="P361" s="5" t="s">
        <v>51</v>
      </c>
      <c r="Q361" s="5" t="s">
        <v>52</v>
      </c>
      <c r="R361" s="5" t="s">
        <v>66</v>
      </c>
      <c r="S361" s="5" t="s">
        <v>67</v>
      </c>
      <c r="T361" s="5" t="s">
        <v>91</v>
      </c>
      <c r="U361" s="5" t="s">
        <v>64</v>
      </c>
    </row>
    <row r="362" spans="1:21" customFormat="1" ht="12" hidden="1">
      <c r="A362" s="1" t="s">
        <v>21</v>
      </c>
      <c r="B362" s="1" t="s">
        <v>43</v>
      </c>
      <c r="C362" s="1" t="s">
        <v>92</v>
      </c>
      <c r="D362" s="1" t="s">
        <v>99</v>
      </c>
      <c r="E362" s="1" t="s">
        <v>25</v>
      </c>
      <c r="F362" s="1" t="s">
        <v>42</v>
      </c>
    </row>
    <row r="363" spans="1:21" customFormat="1" ht="12" hidden="1">
      <c r="A363" s="1" t="s">
        <v>40</v>
      </c>
      <c r="B363" s="1" t="s">
        <v>43</v>
      </c>
      <c r="C363" s="1" t="s">
        <v>92</v>
      </c>
      <c r="D363" s="1" t="s">
        <v>24</v>
      </c>
      <c r="E363" s="1" t="s">
        <v>25</v>
      </c>
      <c r="F363" s="1" t="s">
        <v>42</v>
      </c>
    </row>
    <row r="364" spans="1:21" customFormat="1" ht="12" hidden="1">
      <c r="A364" s="1" t="s">
        <v>40</v>
      </c>
      <c r="B364" s="1" t="s">
        <v>43</v>
      </c>
      <c r="C364" s="1" t="s">
        <v>92</v>
      </c>
      <c r="D364" s="1" t="s">
        <v>99</v>
      </c>
      <c r="E364" s="1" t="s">
        <v>93</v>
      </c>
      <c r="F364" s="1" t="s">
        <v>42</v>
      </c>
    </row>
    <row r="365" spans="1:21" customFormat="1" ht="12" hidden="1">
      <c r="A365" s="1" t="s">
        <v>21</v>
      </c>
      <c r="B365" s="1" t="s">
        <v>22</v>
      </c>
      <c r="C365" s="1" t="s">
        <v>92</v>
      </c>
      <c r="D365" s="1" t="s">
        <v>99</v>
      </c>
      <c r="E365" s="1" t="s">
        <v>93</v>
      </c>
      <c r="F365" s="1" t="s">
        <v>42</v>
      </c>
    </row>
    <row r="366" spans="1:21" customFormat="1" ht="12" hidden="1">
      <c r="A366" s="1" t="s">
        <v>21</v>
      </c>
      <c r="B366" s="1" t="s">
        <v>43</v>
      </c>
      <c r="C366" s="1" t="s">
        <v>92</v>
      </c>
      <c r="D366" s="1" t="s">
        <v>99</v>
      </c>
      <c r="E366" s="1" t="s">
        <v>93</v>
      </c>
      <c r="F366" s="1" t="s">
        <v>42</v>
      </c>
    </row>
    <row r="367" spans="1:21" customFormat="1" ht="12" hidden="1">
      <c r="A367" s="1" t="s">
        <v>40</v>
      </c>
      <c r="B367" s="1" t="s">
        <v>22</v>
      </c>
      <c r="C367" s="1" t="s">
        <v>92</v>
      </c>
      <c r="D367" s="1" t="s">
        <v>99</v>
      </c>
      <c r="E367" s="1" t="s">
        <v>93</v>
      </c>
      <c r="F367" s="1" t="s">
        <v>42</v>
      </c>
    </row>
    <row r="368" spans="1:21" customFormat="1" ht="12" hidden="1">
      <c r="A368" s="1" t="s">
        <v>40</v>
      </c>
      <c r="B368" s="1" t="s">
        <v>43</v>
      </c>
      <c r="C368" s="1" t="s">
        <v>92</v>
      </c>
      <c r="D368" s="1" t="s">
        <v>99</v>
      </c>
      <c r="E368" s="1" t="s">
        <v>93</v>
      </c>
      <c r="F368" s="1" t="s">
        <v>42</v>
      </c>
    </row>
    <row r="369" spans="1:21" customFormat="1" ht="12" hidden="1">
      <c r="A369" s="1" t="s">
        <v>40</v>
      </c>
      <c r="B369" s="1" t="s">
        <v>43</v>
      </c>
      <c r="C369" s="1" t="s">
        <v>92</v>
      </c>
      <c r="D369" s="1" t="s">
        <v>99</v>
      </c>
      <c r="E369" s="1" t="s">
        <v>93</v>
      </c>
      <c r="F369" s="1" t="s">
        <v>42</v>
      </c>
    </row>
    <row r="370" spans="1:21" customFormat="1" ht="12" hidden="1">
      <c r="A370" s="1" t="s">
        <v>21</v>
      </c>
      <c r="B370" s="1" t="s">
        <v>43</v>
      </c>
      <c r="C370" s="1" t="s">
        <v>92</v>
      </c>
      <c r="D370" s="1" t="s">
        <v>99</v>
      </c>
      <c r="E370" s="1" t="s">
        <v>25</v>
      </c>
      <c r="F370" s="1" t="s">
        <v>42</v>
      </c>
    </row>
    <row r="371" spans="1:21" customFormat="1" ht="12" hidden="1">
      <c r="A371" s="1" t="s">
        <v>21</v>
      </c>
      <c r="B371" s="1" t="s">
        <v>22</v>
      </c>
      <c r="C371" s="1" t="s">
        <v>92</v>
      </c>
      <c r="D371" s="1" t="s">
        <v>99</v>
      </c>
      <c r="E371" s="1" t="s">
        <v>93</v>
      </c>
      <c r="F371" s="1" t="s">
        <v>42</v>
      </c>
    </row>
    <row r="372" spans="1:21" ht="18">
      <c r="A372" s="5" t="s">
        <v>40</v>
      </c>
      <c r="B372" s="5" t="s">
        <v>43</v>
      </c>
      <c r="C372" s="5" t="s">
        <v>92</v>
      </c>
      <c r="D372" s="5" t="s">
        <v>99</v>
      </c>
      <c r="E372" s="5" t="s">
        <v>93</v>
      </c>
      <c r="F372" s="5" t="s">
        <v>26</v>
      </c>
      <c r="G372" s="5" t="s">
        <v>27</v>
      </c>
      <c r="H372" s="5" t="s">
        <v>82</v>
      </c>
      <c r="I372" s="5" t="s">
        <v>73</v>
      </c>
      <c r="J372" s="5" t="s">
        <v>30</v>
      </c>
      <c r="K372" s="5" t="s">
        <v>83</v>
      </c>
      <c r="L372" s="5" t="s">
        <v>58</v>
      </c>
      <c r="M372" s="5" t="s">
        <v>77</v>
      </c>
      <c r="N372" s="5" t="s">
        <v>60</v>
      </c>
      <c r="O372" s="5" t="s">
        <v>33</v>
      </c>
      <c r="P372" s="5" t="s">
        <v>61</v>
      </c>
      <c r="Q372" s="5" t="s">
        <v>86</v>
      </c>
      <c r="R372" s="5" t="s">
        <v>53</v>
      </c>
      <c r="S372" s="5" t="s">
        <v>54</v>
      </c>
      <c r="T372" s="5" t="s">
        <v>87</v>
      </c>
      <c r="U372" s="5" t="s">
        <v>80</v>
      </c>
    </row>
    <row r="373" spans="1:21" customFormat="1" ht="12" hidden="1">
      <c r="A373" s="1" t="s">
        <v>21</v>
      </c>
      <c r="B373" s="1" t="s">
        <v>43</v>
      </c>
      <c r="C373" s="1" t="s">
        <v>92</v>
      </c>
      <c r="D373" s="1" t="s">
        <v>99</v>
      </c>
      <c r="E373" s="1" t="s">
        <v>93</v>
      </c>
      <c r="F373" s="1" t="s">
        <v>42</v>
      </c>
    </row>
    <row r="374" spans="1:21" customFormat="1" ht="12" hidden="1">
      <c r="A374" s="1" t="s">
        <v>21</v>
      </c>
      <c r="B374" s="1" t="s">
        <v>43</v>
      </c>
      <c r="C374" s="1" t="s">
        <v>92</v>
      </c>
      <c r="D374" s="1" t="s">
        <v>99</v>
      </c>
      <c r="E374" s="1" t="s">
        <v>93</v>
      </c>
      <c r="F374" s="1" t="s">
        <v>42</v>
      </c>
    </row>
    <row r="375" spans="1:21" customFormat="1" ht="12" hidden="1">
      <c r="A375" s="1" t="s">
        <v>40</v>
      </c>
      <c r="B375" s="1" t="s">
        <v>22</v>
      </c>
      <c r="C375" s="1" t="s">
        <v>92</v>
      </c>
      <c r="D375" s="1" t="s">
        <v>99</v>
      </c>
      <c r="E375" s="1" t="s">
        <v>93</v>
      </c>
      <c r="F375" s="1" t="s">
        <v>42</v>
      </c>
    </row>
    <row r="376" spans="1:21" customFormat="1" ht="12" hidden="1">
      <c r="A376" s="1" t="s">
        <v>40</v>
      </c>
      <c r="B376" s="1" t="s">
        <v>43</v>
      </c>
      <c r="C376" s="1" t="s">
        <v>92</v>
      </c>
      <c r="D376" s="1" t="s">
        <v>99</v>
      </c>
      <c r="E376" s="1" t="s">
        <v>93</v>
      </c>
      <c r="F376" s="1" t="s">
        <v>42</v>
      </c>
    </row>
    <row r="377" spans="1:21" customFormat="1" ht="12" hidden="1">
      <c r="A377" s="1" t="s">
        <v>40</v>
      </c>
      <c r="B377" s="1" t="s">
        <v>43</v>
      </c>
      <c r="C377" s="1" t="s">
        <v>92</v>
      </c>
      <c r="D377" s="1" t="s">
        <v>24</v>
      </c>
      <c r="E377" s="1" t="s">
        <v>25</v>
      </c>
      <c r="F377" s="1" t="s">
        <v>42</v>
      </c>
    </row>
    <row r="378" spans="1:21" ht="18">
      <c r="A378" s="5" t="s">
        <v>40</v>
      </c>
      <c r="B378" s="5" t="s">
        <v>43</v>
      </c>
      <c r="C378" s="5" t="s">
        <v>92</v>
      </c>
      <c r="D378" s="5" t="s">
        <v>99</v>
      </c>
      <c r="E378" s="5" t="s">
        <v>93</v>
      </c>
      <c r="F378" s="5" t="s">
        <v>26</v>
      </c>
      <c r="G378" s="5" t="s">
        <v>45</v>
      </c>
      <c r="H378" s="5" t="s">
        <v>97</v>
      </c>
      <c r="I378" s="5" t="s">
        <v>29</v>
      </c>
      <c r="J378" s="5" t="s">
        <v>30</v>
      </c>
      <c r="K378" s="5" t="s">
        <v>83</v>
      </c>
      <c r="L378" s="5" t="s">
        <v>76</v>
      </c>
      <c r="M378" s="5" t="s">
        <v>77</v>
      </c>
      <c r="N378" s="5" t="s">
        <v>70</v>
      </c>
      <c r="O378" s="5" t="s">
        <v>90</v>
      </c>
      <c r="P378" s="5" t="s">
        <v>34</v>
      </c>
      <c r="Q378" s="5" t="s">
        <v>35</v>
      </c>
      <c r="R378" s="5" t="s">
        <v>36</v>
      </c>
      <c r="S378" s="5" t="s">
        <v>37</v>
      </c>
      <c r="T378" s="5" t="s">
        <v>91</v>
      </c>
      <c r="U378" s="5" t="s">
        <v>56</v>
      </c>
    </row>
    <row r="379" spans="1:21" customFormat="1" ht="12" hidden="1">
      <c r="A379" s="1" t="s">
        <v>40</v>
      </c>
      <c r="B379" s="1" t="s">
        <v>43</v>
      </c>
      <c r="C379" s="1" t="s">
        <v>92</v>
      </c>
      <c r="D379" s="1" t="s">
        <v>99</v>
      </c>
      <c r="E379" s="1" t="s">
        <v>93</v>
      </c>
      <c r="F379" s="1" t="s">
        <v>42</v>
      </c>
    </row>
    <row r="380" spans="1:21" customFormat="1" ht="12" hidden="1">
      <c r="A380" s="1" t="s">
        <v>21</v>
      </c>
      <c r="B380" s="1" t="s">
        <v>44</v>
      </c>
      <c r="C380" s="1" t="s">
        <v>92</v>
      </c>
      <c r="D380" s="1" t="s">
        <v>99</v>
      </c>
      <c r="E380" s="1" t="s">
        <v>93</v>
      </c>
      <c r="F380" s="1" t="s">
        <v>42</v>
      </c>
    </row>
    <row r="381" spans="1:21" customFormat="1" ht="12" hidden="1">
      <c r="A381" s="1" t="s">
        <v>21</v>
      </c>
      <c r="B381" s="1" t="s">
        <v>22</v>
      </c>
      <c r="C381" s="1" t="s">
        <v>92</v>
      </c>
      <c r="D381" s="1" t="s">
        <v>24</v>
      </c>
      <c r="E381" s="1" t="s">
        <v>25</v>
      </c>
      <c r="F381" s="1" t="s">
        <v>42</v>
      </c>
    </row>
    <row r="382" spans="1:21" ht="18">
      <c r="A382" s="5" t="s">
        <v>40</v>
      </c>
      <c r="B382" s="5" t="s">
        <v>44</v>
      </c>
      <c r="C382" s="5" t="s">
        <v>92</v>
      </c>
      <c r="D382" s="5" t="s">
        <v>99</v>
      </c>
      <c r="E382" s="5" t="s">
        <v>93</v>
      </c>
      <c r="F382" s="5" t="s">
        <v>26</v>
      </c>
      <c r="G382" s="5" t="s">
        <v>71</v>
      </c>
      <c r="H382" s="5" t="s">
        <v>82</v>
      </c>
      <c r="I382" s="5" t="s">
        <v>29</v>
      </c>
      <c r="J382" s="5" t="s">
        <v>89</v>
      </c>
      <c r="K382" s="5" t="s">
        <v>75</v>
      </c>
      <c r="L382" s="5" t="s">
        <v>84</v>
      </c>
      <c r="M382" s="5" t="s">
        <v>95</v>
      </c>
      <c r="N382" s="5" t="s">
        <v>60</v>
      </c>
      <c r="O382" s="5" t="s">
        <v>50</v>
      </c>
      <c r="P382" s="5" t="s">
        <v>85</v>
      </c>
      <c r="Q382" s="5" t="s">
        <v>62</v>
      </c>
      <c r="R382" s="5" t="s">
        <v>79</v>
      </c>
      <c r="S382" s="5" t="s">
        <v>63</v>
      </c>
      <c r="T382" s="5" t="s">
        <v>87</v>
      </c>
      <c r="U382" s="5" t="s">
        <v>80</v>
      </c>
    </row>
    <row r="383" spans="1:21" customFormat="1" ht="12" hidden="1">
      <c r="A383" s="1" t="s">
        <v>40</v>
      </c>
      <c r="B383" s="1" t="s">
        <v>44</v>
      </c>
      <c r="C383" s="1" t="s">
        <v>92</v>
      </c>
      <c r="D383" s="1" t="s">
        <v>99</v>
      </c>
      <c r="E383" s="1" t="s">
        <v>93</v>
      </c>
      <c r="F383" s="1" t="s">
        <v>42</v>
      </c>
    </row>
    <row r="384" spans="1:21" ht="18">
      <c r="A384" s="5" t="s">
        <v>40</v>
      </c>
      <c r="B384" s="5" t="s">
        <v>88</v>
      </c>
      <c r="C384" s="5" t="s">
        <v>92</v>
      </c>
      <c r="D384" s="5" t="s">
        <v>99</v>
      </c>
      <c r="E384" s="5" t="s">
        <v>93</v>
      </c>
      <c r="F384" s="5" t="s">
        <v>26</v>
      </c>
      <c r="G384" s="5" t="s">
        <v>27</v>
      </c>
      <c r="H384" s="5" t="s">
        <v>97</v>
      </c>
      <c r="I384" s="5" t="s">
        <v>29</v>
      </c>
      <c r="J384" s="5" t="s">
        <v>89</v>
      </c>
      <c r="K384" s="5" t="s">
        <v>83</v>
      </c>
      <c r="L384" s="5" t="s">
        <v>76</v>
      </c>
      <c r="M384" s="5" t="s">
        <v>77</v>
      </c>
      <c r="N384" s="5" t="s">
        <v>70</v>
      </c>
      <c r="O384" s="5" t="s">
        <v>90</v>
      </c>
      <c r="P384" s="5" t="s">
        <v>34</v>
      </c>
      <c r="Q384" s="5" t="s">
        <v>35</v>
      </c>
      <c r="R384" s="5" t="s">
        <v>79</v>
      </c>
      <c r="S384" s="5" t="s">
        <v>54</v>
      </c>
      <c r="T384" s="5" t="s">
        <v>38</v>
      </c>
      <c r="U384" s="5" t="s">
        <v>64</v>
      </c>
    </row>
    <row r="385" spans="1:6" customFormat="1" ht="12" hidden="1">
      <c r="A385" s="1" t="s">
        <v>40</v>
      </c>
      <c r="B385" s="1" t="s">
        <v>43</v>
      </c>
      <c r="C385" s="1" t="s">
        <v>92</v>
      </c>
      <c r="D385" s="1" t="s">
        <v>99</v>
      </c>
      <c r="E385" s="1" t="s">
        <v>93</v>
      </c>
      <c r="F385" s="1" t="s">
        <v>42</v>
      </c>
    </row>
    <row r="386" spans="1:6" customFormat="1" ht="12" hidden="1">
      <c r="A386" s="1" t="s">
        <v>21</v>
      </c>
      <c r="B386" s="1" t="s">
        <v>43</v>
      </c>
      <c r="C386" s="1" t="s">
        <v>92</v>
      </c>
      <c r="D386" s="1" t="s">
        <v>99</v>
      </c>
      <c r="E386" s="1" t="s">
        <v>93</v>
      </c>
      <c r="F386" s="1" t="s">
        <v>42</v>
      </c>
    </row>
    <row r="387" spans="1:6" customFormat="1" ht="12" hidden="1">
      <c r="A387" s="1" t="s">
        <v>40</v>
      </c>
      <c r="B387" s="1" t="s">
        <v>43</v>
      </c>
      <c r="C387" s="1" t="s">
        <v>92</v>
      </c>
      <c r="D387" s="1" t="s">
        <v>96</v>
      </c>
      <c r="E387" s="1" t="s">
        <v>25</v>
      </c>
      <c r="F387" s="1" t="s">
        <v>42</v>
      </c>
    </row>
    <row r="388" spans="1:6" customFormat="1" ht="12" hidden="1">
      <c r="A388" s="1" t="s">
        <v>40</v>
      </c>
      <c r="B388" s="1" t="s">
        <v>22</v>
      </c>
      <c r="C388" s="1" t="s">
        <v>92</v>
      </c>
      <c r="D388" s="1" t="s">
        <v>96</v>
      </c>
      <c r="E388" s="1" t="s">
        <v>25</v>
      </c>
      <c r="F388" s="1" t="s">
        <v>42</v>
      </c>
    </row>
    <row r="389" spans="1:6" customFormat="1" ht="12" hidden="1">
      <c r="A389" s="1" t="s">
        <v>40</v>
      </c>
      <c r="B389" s="1" t="s">
        <v>22</v>
      </c>
      <c r="C389" s="1" t="s">
        <v>92</v>
      </c>
      <c r="D389" s="1" t="s">
        <v>96</v>
      </c>
      <c r="E389" s="1" t="s">
        <v>25</v>
      </c>
      <c r="F389" s="1" t="s">
        <v>42</v>
      </c>
    </row>
    <row r="390" spans="1:6" customFormat="1" ht="12" hidden="1">
      <c r="A390" s="1" t="s">
        <v>21</v>
      </c>
      <c r="B390" s="1" t="s">
        <v>22</v>
      </c>
      <c r="C390" s="1" t="s">
        <v>92</v>
      </c>
      <c r="D390" s="1" t="s">
        <v>96</v>
      </c>
      <c r="E390" s="1" t="s">
        <v>25</v>
      </c>
      <c r="F390" s="1" t="s">
        <v>42</v>
      </c>
    </row>
    <row r="391" spans="1:6" customFormat="1" ht="12" hidden="1">
      <c r="A391" s="1" t="s">
        <v>21</v>
      </c>
      <c r="B391" s="1" t="s">
        <v>22</v>
      </c>
      <c r="C391" s="1" t="s">
        <v>92</v>
      </c>
      <c r="D391" s="1" t="s">
        <v>98</v>
      </c>
      <c r="E391" s="1" t="s">
        <v>25</v>
      </c>
      <c r="F391" s="1" t="s">
        <v>42</v>
      </c>
    </row>
    <row r="392" spans="1:6" customFormat="1" ht="12" hidden="1">
      <c r="A392" s="1" t="s">
        <v>40</v>
      </c>
      <c r="B392" s="1" t="s">
        <v>22</v>
      </c>
      <c r="C392" s="1" t="s">
        <v>92</v>
      </c>
      <c r="D392" s="1" t="s">
        <v>96</v>
      </c>
      <c r="E392" s="1" t="s">
        <v>25</v>
      </c>
      <c r="F392" s="1" t="s">
        <v>42</v>
      </c>
    </row>
    <row r="393" spans="1:6" customFormat="1" ht="12" hidden="1">
      <c r="A393" s="1" t="s">
        <v>21</v>
      </c>
      <c r="B393" s="1" t="s">
        <v>43</v>
      </c>
      <c r="C393" s="1" t="s">
        <v>92</v>
      </c>
      <c r="D393" s="1" t="s">
        <v>96</v>
      </c>
      <c r="E393" s="1" t="s">
        <v>25</v>
      </c>
      <c r="F393" s="1" t="s">
        <v>42</v>
      </c>
    </row>
    <row r="394" spans="1:6" customFormat="1" ht="12" hidden="1">
      <c r="A394" s="1" t="s">
        <v>40</v>
      </c>
      <c r="B394" s="1" t="s">
        <v>44</v>
      </c>
      <c r="C394" s="1" t="s">
        <v>92</v>
      </c>
      <c r="D394" s="1" t="s">
        <v>96</v>
      </c>
      <c r="E394" s="1" t="s">
        <v>25</v>
      </c>
      <c r="F394" s="1" t="s">
        <v>42</v>
      </c>
    </row>
    <row r="395" spans="1:6" customFormat="1" ht="12" hidden="1">
      <c r="A395" s="1" t="s">
        <v>21</v>
      </c>
      <c r="B395" s="1" t="s">
        <v>22</v>
      </c>
      <c r="C395" s="1" t="s">
        <v>92</v>
      </c>
      <c r="D395" s="1" t="s">
        <v>96</v>
      </c>
      <c r="E395" s="1" t="s">
        <v>25</v>
      </c>
      <c r="F395" s="1" t="s">
        <v>42</v>
      </c>
    </row>
    <row r="396" spans="1:6" customFormat="1" ht="12" hidden="1">
      <c r="A396" s="1" t="s">
        <v>40</v>
      </c>
      <c r="B396" s="1" t="s">
        <v>22</v>
      </c>
      <c r="C396" s="1" t="s">
        <v>92</v>
      </c>
      <c r="D396" s="1" t="s">
        <v>96</v>
      </c>
      <c r="E396" s="1" t="s">
        <v>25</v>
      </c>
      <c r="F396" s="1" t="s">
        <v>42</v>
      </c>
    </row>
    <row r="397" spans="1:6" customFormat="1" ht="12" hidden="1">
      <c r="A397" s="1" t="s">
        <v>40</v>
      </c>
      <c r="B397" s="1" t="s">
        <v>43</v>
      </c>
      <c r="C397" s="1" t="s">
        <v>92</v>
      </c>
      <c r="D397" s="1" t="s">
        <v>96</v>
      </c>
      <c r="E397" s="1" t="s">
        <v>25</v>
      </c>
      <c r="F397" s="1" t="s">
        <v>42</v>
      </c>
    </row>
    <row r="398" spans="1:6" customFormat="1" ht="12" hidden="1">
      <c r="A398" s="1" t="s">
        <v>40</v>
      </c>
      <c r="B398" s="1" t="s">
        <v>22</v>
      </c>
      <c r="C398" s="1" t="s">
        <v>92</v>
      </c>
      <c r="D398" s="1" t="s">
        <v>96</v>
      </c>
      <c r="E398" s="1" t="s">
        <v>25</v>
      </c>
      <c r="F398" s="1" t="s">
        <v>42</v>
      </c>
    </row>
    <row r="399" spans="1:6" customFormat="1" ht="12" hidden="1">
      <c r="A399" s="1" t="s">
        <v>21</v>
      </c>
      <c r="B399" s="1" t="s">
        <v>22</v>
      </c>
      <c r="C399" s="1" t="s">
        <v>92</v>
      </c>
      <c r="D399" s="1" t="s">
        <v>96</v>
      </c>
      <c r="E399" s="1" t="s">
        <v>25</v>
      </c>
      <c r="F399" s="1" t="s">
        <v>42</v>
      </c>
    </row>
    <row r="400" spans="1:6" customFormat="1" ht="12" hidden="1">
      <c r="A400" s="1" t="s">
        <v>21</v>
      </c>
      <c r="B400" s="1" t="s">
        <v>43</v>
      </c>
      <c r="C400" s="1" t="s">
        <v>92</v>
      </c>
      <c r="D400" s="1" t="s">
        <v>96</v>
      </c>
      <c r="E400" s="1" t="s">
        <v>25</v>
      </c>
      <c r="F400" s="1" t="s">
        <v>42</v>
      </c>
    </row>
    <row r="401" spans="1:21" customFormat="1" ht="12" hidden="1">
      <c r="A401" s="1" t="s">
        <v>21</v>
      </c>
      <c r="B401" s="1" t="s">
        <v>22</v>
      </c>
      <c r="C401" s="1" t="s">
        <v>92</v>
      </c>
      <c r="D401" s="1" t="s">
        <v>96</v>
      </c>
      <c r="E401" s="1" t="s">
        <v>25</v>
      </c>
      <c r="F401" s="1" t="s">
        <v>42</v>
      </c>
    </row>
    <row r="402" spans="1:21" customFormat="1" ht="12" hidden="1">
      <c r="A402" s="1" t="s">
        <v>21</v>
      </c>
      <c r="B402" s="1" t="s">
        <v>22</v>
      </c>
      <c r="C402" s="1" t="s">
        <v>92</v>
      </c>
      <c r="D402" s="1" t="s">
        <v>96</v>
      </c>
      <c r="E402" s="1" t="s">
        <v>25</v>
      </c>
      <c r="F402" s="1" t="s">
        <v>42</v>
      </c>
    </row>
    <row r="403" spans="1:21" customFormat="1" ht="12" hidden="1">
      <c r="A403" s="1" t="s">
        <v>40</v>
      </c>
      <c r="B403" s="1" t="s">
        <v>22</v>
      </c>
      <c r="C403" s="1" t="s">
        <v>92</v>
      </c>
      <c r="D403" s="1" t="s">
        <v>96</v>
      </c>
      <c r="E403" s="1" t="s">
        <v>25</v>
      </c>
      <c r="F403" s="1" t="s">
        <v>42</v>
      </c>
    </row>
    <row r="404" spans="1:21" customFormat="1" ht="12" hidden="1">
      <c r="A404" s="1" t="s">
        <v>21</v>
      </c>
      <c r="B404" s="1" t="s">
        <v>22</v>
      </c>
      <c r="C404" s="1" t="s">
        <v>92</v>
      </c>
      <c r="D404" s="1" t="s">
        <v>96</v>
      </c>
      <c r="E404" s="1" t="s">
        <v>25</v>
      </c>
      <c r="F404" s="1" t="s">
        <v>42</v>
      </c>
    </row>
    <row r="405" spans="1:21" customFormat="1" ht="12" hidden="1">
      <c r="A405" s="1" t="s">
        <v>40</v>
      </c>
      <c r="B405" s="1" t="s">
        <v>44</v>
      </c>
      <c r="C405" s="1" t="s">
        <v>92</v>
      </c>
      <c r="D405" s="1" t="s">
        <v>96</v>
      </c>
      <c r="E405" s="1" t="s">
        <v>25</v>
      </c>
      <c r="F405" s="1" t="s">
        <v>42</v>
      </c>
    </row>
    <row r="406" spans="1:21" customFormat="1" ht="12" hidden="1">
      <c r="A406" s="1" t="s">
        <v>40</v>
      </c>
      <c r="B406" s="1" t="s">
        <v>22</v>
      </c>
      <c r="C406" s="1" t="s">
        <v>92</v>
      </c>
      <c r="D406" s="1" t="s">
        <v>96</v>
      </c>
      <c r="E406" s="1" t="s">
        <v>25</v>
      </c>
      <c r="F406" s="1" t="s">
        <v>42</v>
      </c>
    </row>
    <row r="407" spans="1:21" customFormat="1" ht="12" hidden="1">
      <c r="A407" s="1" t="s">
        <v>40</v>
      </c>
      <c r="B407" s="1" t="s">
        <v>44</v>
      </c>
      <c r="C407" s="1" t="s">
        <v>92</v>
      </c>
      <c r="D407" s="1" t="s">
        <v>96</v>
      </c>
      <c r="E407" s="1" t="s">
        <v>25</v>
      </c>
      <c r="F407" s="1" t="s">
        <v>42</v>
      </c>
    </row>
    <row r="408" spans="1:21" customFormat="1" ht="12" hidden="1">
      <c r="A408" s="1" t="s">
        <v>40</v>
      </c>
      <c r="B408" s="1" t="s">
        <v>22</v>
      </c>
      <c r="C408" s="1" t="s">
        <v>92</v>
      </c>
      <c r="D408" s="1" t="s">
        <v>96</v>
      </c>
      <c r="E408" s="1" t="s">
        <v>25</v>
      </c>
      <c r="F408" s="1" t="s">
        <v>42</v>
      </c>
    </row>
    <row r="409" spans="1:21" customFormat="1" ht="12" hidden="1">
      <c r="A409" s="1" t="s">
        <v>40</v>
      </c>
      <c r="B409" s="1" t="s">
        <v>22</v>
      </c>
      <c r="C409" s="1" t="s">
        <v>92</v>
      </c>
      <c r="D409" s="1" t="s">
        <v>96</v>
      </c>
      <c r="E409" s="1" t="s">
        <v>25</v>
      </c>
      <c r="F409" s="1" t="s">
        <v>42</v>
      </c>
    </row>
    <row r="410" spans="1:21" customFormat="1" ht="12" hidden="1">
      <c r="A410" s="1" t="s">
        <v>21</v>
      </c>
      <c r="B410" s="1" t="s">
        <v>43</v>
      </c>
      <c r="C410" s="1" t="s">
        <v>92</v>
      </c>
      <c r="D410" s="1" t="s">
        <v>96</v>
      </c>
      <c r="E410" s="1" t="s">
        <v>25</v>
      </c>
      <c r="F410" s="1" t="s">
        <v>42</v>
      </c>
    </row>
    <row r="411" spans="1:21" customFormat="1" ht="12" hidden="1">
      <c r="A411" s="1" t="s">
        <v>40</v>
      </c>
      <c r="B411" s="1" t="s">
        <v>43</v>
      </c>
      <c r="C411" s="1" t="s">
        <v>92</v>
      </c>
      <c r="D411" s="1" t="s">
        <v>96</v>
      </c>
      <c r="E411" s="1" t="s">
        <v>25</v>
      </c>
      <c r="F411" s="1" t="s">
        <v>42</v>
      </c>
    </row>
    <row r="412" spans="1:21" ht="18">
      <c r="A412" s="5" t="s">
        <v>40</v>
      </c>
      <c r="B412" s="5" t="s">
        <v>22</v>
      </c>
      <c r="C412" s="5" t="s">
        <v>92</v>
      </c>
      <c r="D412" s="5" t="s">
        <v>96</v>
      </c>
      <c r="E412" s="5" t="s">
        <v>25</v>
      </c>
      <c r="F412" s="5" t="s">
        <v>26</v>
      </c>
      <c r="G412" s="5" t="s">
        <v>71</v>
      </c>
      <c r="H412" s="5" t="s">
        <v>97</v>
      </c>
      <c r="I412" s="5" t="s">
        <v>29</v>
      </c>
      <c r="J412" s="5" t="s">
        <v>74</v>
      </c>
      <c r="K412" s="5" t="s">
        <v>57</v>
      </c>
      <c r="L412" s="5" t="s">
        <v>47</v>
      </c>
      <c r="M412" s="5" t="s">
        <v>95</v>
      </c>
      <c r="N412" s="5" t="s">
        <v>60</v>
      </c>
      <c r="O412" s="5" t="s">
        <v>50</v>
      </c>
      <c r="P412" s="5" t="s">
        <v>61</v>
      </c>
      <c r="Q412" s="5" t="s">
        <v>62</v>
      </c>
      <c r="R412" s="5" t="s">
        <v>53</v>
      </c>
      <c r="S412" s="5" t="s">
        <v>54</v>
      </c>
      <c r="T412" s="5" t="s">
        <v>87</v>
      </c>
      <c r="U412" s="5" t="s">
        <v>64</v>
      </c>
    </row>
    <row r="413" spans="1:21" ht="18">
      <c r="A413" s="5" t="s">
        <v>40</v>
      </c>
      <c r="B413" s="5" t="s">
        <v>22</v>
      </c>
      <c r="C413" s="5" t="s">
        <v>92</v>
      </c>
      <c r="D413" s="5" t="s">
        <v>96</v>
      </c>
      <c r="E413" s="5" t="s">
        <v>25</v>
      </c>
      <c r="F413" s="5" t="s">
        <v>26</v>
      </c>
      <c r="G413" s="5" t="s">
        <v>45</v>
      </c>
      <c r="H413" s="5" t="s">
        <v>28</v>
      </c>
      <c r="I413" s="5" t="s">
        <v>29</v>
      </c>
      <c r="J413" s="5" t="s">
        <v>30</v>
      </c>
      <c r="K413" s="5" t="s">
        <v>31</v>
      </c>
      <c r="L413" s="5" t="s">
        <v>32</v>
      </c>
      <c r="M413" s="5" t="s">
        <v>48</v>
      </c>
      <c r="N413" s="5" t="s">
        <v>70</v>
      </c>
      <c r="O413" s="5" t="s">
        <v>33</v>
      </c>
      <c r="P413" s="5" t="s">
        <v>51</v>
      </c>
      <c r="Q413" s="5" t="s">
        <v>35</v>
      </c>
      <c r="R413" s="5" t="s">
        <v>36</v>
      </c>
      <c r="S413" s="5" t="s">
        <v>37</v>
      </c>
      <c r="T413" s="5" t="s">
        <v>87</v>
      </c>
      <c r="U413" s="5" t="s">
        <v>39</v>
      </c>
    </row>
    <row r="414" spans="1:21" ht="18">
      <c r="A414" s="5" t="s">
        <v>40</v>
      </c>
      <c r="B414" s="5" t="s">
        <v>22</v>
      </c>
      <c r="C414" s="5" t="s">
        <v>92</v>
      </c>
      <c r="D414" s="5" t="s">
        <v>96</v>
      </c>
      <c r="E414" s="5" t="s">
        <v>25</v>
      </c>
      <c r="F414" s="5" t="s">
        <v>26</v>
      </c>
      <c r="G414" s="5" t="s">
        <v>45</v>
      </c>
      <c r="H414" s="5" t="s">
        <v>28</v>
      </c>
      <c r="I414" s="5" t="s">
        <v>29</v>
      </c>
      <c r="J414" s="5" t="s">
        <v>46</v>
      </c>
      <c r="K414" s="5" t="s">
        <v>57</v>
      </c>
      <c r="L414" s="5" t="s">
        <v>58</v>
      </c>
      <c r="M414" s="5" t="s">
        <v>48</v>
      </c>
      <c r="N414" s="5" t="s">
        <v>49</v>
      </c>
      <c r="O414" s="5" t="s">
        <v>65</v>
      </c>
      <c r="P414" s="5" t="s">
        <v>51</v>
      </c>
      <c r="Q414" s="5" t="s">
        <v>52</v>
      </c>
      <c r="R414" s="5" t="s">
        <v>66</v>
      </c>
      <c r="S414" s="5" t="s">
        <v>67</v>
      </c>
      <c r="T414" s="5" t="s">
        <v>55</v>
      </c>
      <c r="U414" s="5" t="s">
        <v>56</v>
      </c>
    </row>
    <row r="415" spans="1:21" customFormat="1" ht="12" hidden="1">
      <c r="A415" s="1" t="s">
        <v>21</v>
      </c>
      <c r="B415" s="1" t="s">
        <v>22</v>
      </c>
      <c r="C415" s="1" t="s">
        <v>92</v>
      </c>
      <c r="D415" s="1" t="s">
        <v>96</v>
      </c>
      <c r="E415" s="1" t="s">
        <v>25</v>
      </c>
      <c r="F415" s="1" t="s">
        <v>42</v>
      </c>
    </row>
    <row r="416" spans="1:21" customFormat="1" ht="12" hidden="1">
      <c r="A416" s="1" t="s">
        <v>21</v>
      </c>
      <c r="B416" s="1" t="s">
        <v>22</v>
      </c>
      <c r="C416" s="1" t="s">
        <v>92</v>
      </c>
      <c r="D416" s="1" t="s">
        <v>96</v>
      </c>
      <c r="E416" s="1" t="s">
        <v>25</v>
      </c>
      <c r="F416" s="1" t="s">
        <v>42</v>
      </c>
    </row>
    <row r="417" spans="1:21" customFormat="1" ht="12" hidden="1">
      <c r="A417" s="1" t="s">
        <v>21</v>
      </c>
      <c r="B417" s="1" t="s">
        <v>22</v>
      </c>
      <c r="C417" s="1" t="s">
        <v>92</v>
      </c>
      <c r="D417" s="1" t="s">
        <v>96</v>
      </c>
      <c r="E417" s="1" t="s">
        <v>25</v>
      </c>
      <c r="F417" s="1" t="s">
        <v>42</v>
      </c>
    </row>
    <row r="418" spans="1:21" ht="18">
      <c r="A418" s="5" t="s">
        <v>40</v>
      </c>
      <c r="B418" s="5" t="s">
        <v>22</v>
      </c>
      <c r="C418" s="5" t="s">
        <v>92</v>
      </c>
      <c r="D418" s="5" t="s">
        <v>96</v>
      </c>
      <c r="E418" s="5" t="s">
        <v>25</v>
      </c>
      <c r="F418" s="5" t="s">
        <v>26</v>
      </c>
      <c r="G418" s="5" t="s">
        <v>81</v>
      </c>
      <c r="H418" s="5" t="s">
        <v>28</v>
      </c>
      <c r="I418" s="5" t="s">
        <v>29</v>
      </c>
      <c r="J418" s="5" t="s">
        <v>46</v>
      </c>
      <c r="K418" s="5" t="s">
        <v>57</v>
      </c>
      <c r="L418" s="5" t="s">
        <v>58</v>
      </c>
      <c r="M418" s="5" t="s">
        <v>77</v>
      </c>
      <c r="N418" s="5" t="s">
        <v>49</v>
      </c>
      <c r="O418" s="5" t="s">
        <v>50</v>
      </c>
      <c r="P418" s="5" t="s">
        <v>51</v>
      </c>
      <c r="Q418" s="5" t="s">
        <v>62</v>
      </c>
      <c r="R418" s="5" t="s">
        <v>53</v>
      </c>
      <c r="S418" s="5" t="s">
        <v>67</v>
      </c>
      <c r="T418" s="5" t="s">
        <v>91</v>
      </c>
      <c r="U418" s="5" t="s">
        <v>39</v>
      </c>
    </row>
    <row r="419" spans="1:21" customFormat="1" ht="12" hidden="1">
      <c r="A419" s="1" t="s">
        <v>40</v>
      </c>
      <c r="B419" s="1" t="s">
        <v>88</v>
      </c>
      <c r="C419" s="1" t="s">
        <v>92</v>
      </c>
      <c r="D419" s="1" t="s">
        <v>96</v>
      </c>
      <c r="E419" s="1" t="s">
        <v>25</v>
      </c>
      <c r="F419" s="1" t="s">
        <v>42</v>
      </c>
    </row>
    <row r="420" spans="1:21" ht="18">
      <c r="A420" s="5" t="s">
        <v>40</v>
      </c>
      <c r="B420" s="5" t="s">
        <v>22</v>
      </c>
      <c r="C420" s="5" t="s">
        <v>92</v>
      </c>
      <c r="D420" s="5" t="s">
        <v>96</v>
      </c>
      <c r="E420" s="5" t="s">
        <v>25</v>
      </c>
      <c r="F420" s="5" t="s">
        <v>26</v>
      </c>
      <c r="G420" s="5" t="s">
        <v>81</v>
      </c>
      <c r="H420" s="5" t="s">
        <v>97</v>
      </c>
      <c r="I420" s="5" t="s">
        <v>29</v>
      </c>
      <c r="J420" s="5" t="s">
        <v>30</v>
      </c>
      <c r="K420" s="5" t="s">
        <v>57</v>
      </c>
      <c r="L420" s="5" t="s">
        <v>84</v>
      </c>
      <c r="M420" s="5" t="s">
        <v>59</v>
      </c>
      <c r="N420" s="5" t="s">
        <v>70</v>
      </c>
      <c r="O420" s="5" t="s">
        <v>33</v>
      </c>
      <c r="P420" s="5" t="s">
        <v>85</v>
      </c>
      <c r="Q420" s="5" t="s">
        <v>35</v>
      </c>
      <c r="R420" s="5" t="s">
        <v>79</v>
      </c>
      <c r="S420" s="5" t="s">
        <v>54</v>
      </c>
      <c r="T420" s="5" t="s">
        <v>91</v>
      </c>
      <c r="U420" s="5" t="s">
        <v>80</v>
      </c>
    </row>
    <row r="421" spans="1:21" customFormat="1" ht="12" hidden="1">
      <c r="A421" s="1" t="s">
        <v>40</v>
      </c>
      <c r="B421" s="1" t="s">
        <v>43</v>
      </c>
      <c r="C421" s="1" t="s">
        <v>92</v>
      </c>
      <c r="D421" s="1" t="s">
        <v>99</v>
      </c>
      <c r="E421" s="1" t="s">
        <v>25</v>
      </c>
      <c r="F421" s="1" t="s">
        <v>42</v>
      </c>
    </row>
    <row r="422" spans="1:21" customFormat="1" ht="12" hidden="1">
      <c r="A422" s="1" t="s">
        <v>40</v>
      </c>
      <c r="B422" s="1" t="s">
        <v>43</v>
      </c>
      <c r="C422" s="1" t="s">
        <v>92</v>
      </c>
      <c r="D422" s="1" t="s">
        <v>99</v>
      </c>
      <c r="E422" s="1" t="s">
        <v>25</v>
      </c>
      <c r="F422" s="1" t="s">
        <v>42</v>
      </c>
    </row>
    <row r="423" spans="1:21" customFormat="1" ht="12" hidden="1">
      <c r="A423" s="1" t="s">
        <v>40</v>
      </c>
      <c r="B423" s="1" t="s">
        <v>44</v>
      </c>
      <c r="C423" s="1" t="s">
        <v>92</v>
      </c>
      <c r="D423" s="1" t="s">
        <v>99</v>
      </c>
      <c r="E423" s="1" t="s">
        <v>25</v>
      </c>
      <c r="F423" s="1" t="s">
        <v>42</v>
      </c>
    </row>
    <row r="424" spans="1:21" customFormat="1" ht="12" hidden="1">
      <c r="A424" s="1" t="s">
        <v>40</v>
      </c>
      <c r="B424" s="1" t="s">
        <v>44</v>
      </c>
      <c r="C424" s="1" t="s">
        <v>92</v>
      </c>
      <c r="D424" s="1" t="s">
        <v>99</v>
      </c>
      <c r="E424" s="1" t="s">
        <v>25</v>
      </c>
      <c r="F424" s="1" t="s">
        <v>42</v>
      </c>
    </row>
    <row r="425" spans="1:21" customFormat="1" ht="12" hidden="1">
      <c r="A425" s="1" t="s">
        <v>40</v>
      </c>
      <c r="B425" s="1" t="s">
        <v>44</v>
      </c>
      <c r="C425" s="1" t="s">
        <v>92</v>
      </c>
      <c r="D425" s="1" t="s">
        <v>99</v>
      </c>
      <c r="E425" s="1" t="s">
        <v>25</v>
      </c>
      <c r="F425" s="1" t="s">
        <v>42</v>
      </c>
    </row>
    <row r="426" spans="1:21" customFormat="1" ht="12" hidden="1">
      <c r="A426" s="1" t="s">
        <v>40</v>
      </c>
      <c r="B426" s="1" t="s">
        <v>43</v>
      </c>
      <c r="C426" s="1" t="s">
        <v>92</v>
      </c>
      <c r="D426" s="1" t="s">
        <v>99</v>
      </c>
      <c r="E426" s="1" t="s">
        <v>25</v>
      </c>
      <c r="F426" s="1" t="s">
        <v>42</v>
      </c>
    </row>
    <row r="427" spans="1:21" customFormat="1" ht="12" hidden="1">
      <c r="A427" s="1" t="s">
        <v>40</v>
      </c>
      <c r="B427" s="1" t="s">
        <v>88</v>
      </c>
      <c r="C427" s="1" t="s">
        <v>92</v>
      </c>
      <c r="D427" s="1" t="s">
        <v>99</v>
      </c>
      <c r="E427" s="1" t="s">
        <v>25</v>
      </c>
      <c r="F427" s="1" t="s">
        <v>42</v>
      </c>
    </row>
    <row r="428" spans="1:21" ht="18">
      <c r="A428" s="5" t="s">
        <v>40</v>
      </c>
      <c r="B428" s="5" t="s">
        <v>22</v>
      </c>
      <c r="C428" s="5" t="s">
        <v>92</v>
      </c>
      <c r="D428" s="5" t="s">
        <v>99</v>
      </c>
      <c r="E428" s="5" t="s">
        <v>25</v>
      </c>
      <c r="F428" s="5" t="s">
        <v>26</v>
      </c>
      <c r="G428" s="5" t="s">
        <v>71</v>
      </c>
      <c r="H428" s="5" t="s">
        <v>82</v>
      </c>
      <c r="I428" s="5" t="s">
        <v>94</v>
      </c>
      <c r="J428" s="5" t="s">
        <v>89</v>
      </c>
      <c r="K428" s="5" t="s">
        <v>83</v>
      </c>
      <c r="L428" s="5" t="s">
        <v>84</v>
      </c>
      <c r="M428" s="5" t="s">
        <v>77</v>
      </c>
      <c r="N428" s="5" t="s">
        <v>60</v>
      </c>
      <c r="O428" s="5" t="s">
        <v>33</v>
      </c>
      <c r="P428" s="5" t="s">
        <v>34</v>
      </c>
      <c r="Q428" s="5" t="s">
        <v>62</v>
      </c>
      <c r="R428" s="5" t="s">
        <v>36</v>
      </c>
      <c r="S428" s="5" t="s">
        <v>37</v>
      </c>
      <c r="T428" s="5" t="s">
        <v>91</v>
      </c>
      <c r="U428" s="5" t="s">
        <v>64</v>
      </c>
    </row>
    <row r="429" spans="1:21" customFormat="1" ht="12" hidden="1">
      <c r="A429" s="1" t="s">
        <v>40</v>
      </c>
      <c r="B429" s="1" t="s">
        <v>43</v>
      </c>
      <c r="C429" s="1" t="s">
        <v>92</v>
      </c>
      <c r="D429" s="1" t="s">
        <v>99</v>
      </c>
      <c r="E429" s="1" t="s">
        <v>25</v>
      </c>
      <c r="F429" s="1" t="s">
        <v>42</v>
      </c>
    </row>
    <row r="430" spans="1:21" customFormat="1" ht="12" hidden="1">
      <c r="A430" s="1" t="s">
        <v>40</v>
      </c>
      <c r="B430" s="1" t="s">
        <v>44</v>
      </c>
      <c r="C430" s="1" t="s">
        <v>92</v>
      </c>
      <c r="D430" s="1" t="s">
        <v>99</v>
      </c>
      <c r="E430" s="1" t="s">
        <v>25</v>
      </c>
      <c r="F430" s="1" t="s">
        <v>42</v>
      </c>
    </row>
    <row r="431" spans="1:21" customFormat="1" ht="12" hidden="1">
      <c r="A431" s="1" t="s">
        <v>40</v>
      </c>
      <c r="B431" s="1" t="s">
        <v>43</v>
      </c>
      <c r="C431" s="1" t="s">
        <v>92</v>
      </c>
      <c r="D431" s="1" t="s">
        <v>99</v>
      </c>
      <c r="E431" s="1" t="s">
        <v>25</v>
      </c>
      <c r="F431" s="1" t="s">
        <v>42</v>
      </c>
    </row>
    <row r="432" spans="1:21" customFormat="1" ht="12" hidden="1">
      <c r="A432" s="1" t="s">
        <v>40</v>
      </c>
      <c r="B432" s="1" t="s">
        <v>43</v>
      </c>
      <c r="C432" s="1" t="s">
        <v>92</v>
      </c>
      <c r="D432" s="1" t="s">
        <v>99</v>
      </c>
      <c r="E432" s="1" t="s">
        <v>25</v>
      </c>
      <c r="F432" s="1" t="s">
        <v>42</v>
      </c>
    </row>
    <row r="433" spans="1:21" customFormat="1" ht="12" hidden="1">
      <c r="A433" s="1" t="s">
        <v>40</v>
      </c>
      <c r="B433" s="1" t="s">
        <v>43</v>
      </c>
      <c r="C433" s="1" t="s">
        <v>92</v>
      </c>
      <c r="D433" s="1" t="s">
        <v>99</v>
      </c>
      <c r="E433" s="1" t="s">
        <v>25</v>
      </c>
      <c r="F433" s="1" t="s">
        <v>42</v>
      </c>
    </row>
    <row r="434" spans="1:21" ht="18">
      <c r="A434" s="5" t="s">
        <v>40</v>
      </c>
      <c r="B434" s="5" t="s">
        <v>43</v>
      </c>
      <c r="C434" s="5" t="s">
        <v>92</v>
      </c>
      <c r="D434" s="5" t="s">
        <v>99</v>
      </c>
      <c r="E434" s="5" t="s">
        <v>25</v>
      </c>
      <c r="F434" s="5" t="s">
        <v>26</v>
      </c>
      <c r="G434" s="5" t="s">
        <v>45</v>
      </c>
      <c r="H434" s="5" t="s">
        <v>28</v>
      </c>
      <c r="I434" s="5" t="s">
        <v>29</v>
      </c>
      <c r="J434" s="5" t="s">
        <v>46</v>
      </c>
      <c r="K434" s="5" t="s">
        <v>31</v>
      </c>
      <c r="L434" s="5" t="s">
        <v>58</v>
      </c>
      <c r="M434" s="5" t="s">
        <v>48</v>
      </c>
      <c r="N434" s="5" t="s">
        <v>49</v>
      </c>
      <c r="O434" s="5" t="s">
        <v>65</v>
      </c>
      <c r="P434" s="5" t="s">
        <v>51</v>
      </c>
      <c r="Q434" s="5" t="s">
        <v>52</v>
      </c>
      <c r="R434" s="5" t="s">
        <v>66</v>
      </c>
      <c r="S434" s="5" t="s">
        <v>67</v>
      </c>
      <c r="T434" s="5" t="s">
        <v>55</v>
      </c>
      <c r="U434" s="5" t="s">
        <v>56</v>
      </c>
    </row>
    <row r="435" spans="1:21" customFormat="1" ht="12" hidden="1">
      <c r="A435" s="1" t="s">
        <v>21</v>
      </c>
      <c r="B435" s="1" t="s">
        <v>43</v>
      </c>
      <c r="C435" s="1" t="s">
        <v>92</v>
      </c>
      <c r="D435" s="1" t="s">
        <v>99</v>
      </c>
      <c r="E435" s="1" t="s">
        <v>25</v>
      </c>
      <c r="F435" s="1" t="s">
        <v>42</v>
      </c>
    </row>
    <row r="436" spans="1:21" ht="18">
      <c r="A436" s="5" t="s">
        <v>40</v>
      </c>
      <c r="B436" s="5" t="s">
        <v>43</v>
      </c>
      <c r="C436" s="5" t="s">
        <v>92</v>
      </c>
      <c r="D436" s="5" t="s">
        <v>99</v>
      </c>
      <c r="E436" s="5" t="s">
        <v>25</v>
      </c>
      <c r="F436" s="5" t="s">
        <v>26</v>
      </c>
      <c r="G436" s="5" t="s">
        <v>81</v>
      </c>
      <c r="H436" s="5" t="s">
        <v>72</v>
      </c>
      <c r="I436" s="5" t="s">
        <v>73</v>
      </c>
      <c r="J436" s="5" t="s">
        <v>89</v>
      </c>
      <c r="K436" s="5" t="s">
        <v>83</v>
      </c>
      <c r="L436" s="5" t="s">
        <v>84</v>
      </c>
      <c r="M436" s="5" t="s">
        <v>77</v>
      </c>
      <c r="N436" s="5" t="s">
        <v>70</v>
      </c>
      <c r="O436" s="5" t="s">
        <v>90</v>
      </c>
      <c r="P436" s="5" t="s">
        <v>34</v>
      </c>
      <c r="Q436" s="5" t="s">
        <v>86</v>
      </c>
      <c r="R436" s="5" t="s">
        <v>36</v>
      </c>
      <c r="S436" s="5" t="s">
        <v>37</v>
      </c>
      <c r="T436" s="5" t="s">
        <v>87</v>
      </c>
      <c r="U436" s="5" t="s">
        <v>39</v>
      </c>
    </row>
    <row r="437" spans="1:21" customFormat="1" ht="12" hidden="1">
      <c r="A437" s="1" t="s">
        <v>40</v>
      </c>
      <c r="B437" s="1" t="s">
        <v>43</v>
      </c>
      <c r="C437" s="1" t="s">
        <v>92</v>
      </c>
      <c r="D437" s="1" t="s">
        <v>99</v>
      </c>
      <c r="E437" s="1" t="s">
        <v>25</v>
      </c>
      <c r="F437" s="1" t="s">
        <v>42</v>
      </c>
    </row>
    <row r="438" spans="1:21" ht="18">
      <c r="A438" s="5" t="s">
        <v>40</v>
      </c>
      <c r="B438" s="5" t="s">
        <v>43</v>
      </c>
      <c r="C438" s="5" t="s">
        <v>92</v>
      </c>
      <c r="D438" s="5" t="s">
        <v>99</v>
      </c>
      <c r="E438" s="5" t="s">
        <v>25</v>
      </c>
      <c r="F438" s="5" t="s">
        <v>26</v>
      </c>
      <c r="G438" s="5" t="s">
        <v>45</v>
      </c>
      <c r="H438" s="5" t="s">
        <v>82</v>
      </c>
      <c r="I438" s="5" t="s">
        <v>29</v>
      </c>
      <c r="J438" s="5" t="s">
        <v>30</v>
      </c>
      <c r="K438" s="5" t="s">
        <v>83</v>
      </c>
      <c r="L438" s="5" t="s">
        <v>76</v>
      </c>
      <c r="M438" s="5" t="s">
        <v>77</v>
      </c>
      <c r="N438" s="5" t="s">
        <v>70</v>
      </c>
      <c r="O438" s="5" t="s">
        <v>90</v>
      </c>
      <c r="P438" s="5" t="s">
        <v>85</v>
      </c>
      <c r="Q438" s="5" t="s">
        <v>62</v>
      </c>
      <c r="R438" s="5" t="s">
        <v>53</v>
      </c>
      <c r="S438" s="5" t="s">
        <v>54</v>
      </c>
      <c r="T438" s="5" t="s">
        <v>87</v>
      </c>
      <c r="U438" s="5" t="s">
        <v>39</v>
      </c>
    </row>
    <row r="439" spans="1:21" ht="18">
      <c r="A439" s="5" t="s">
        <v>40</v>
      </c>
      <c r="B439" s="5" t="s">
        <v>22</v>
      </c>
      <c r="C439" s="5" t="s">
        <v>92</v>
      </c>
      <c r="D439" s="5" t="s">
        <v>99</v>
      </c>
      <c r="E439" s="5" t="s">
        <v>25</v>
      </c>
      <c r="F439" s="5" t="s">
        <v>26</v>
      </c>
      <c r="G439" s="5" t="s">
        <v>27</v>
      </c>
      <c r="H439" s="5" t="s">
        <v>72</v>
      </c>
      <c r="I439" s="5" t="s">
        <v>73</v>
      </c>
      <c r="J439" s="5" t="s">
        <v>89</v>
      </c>
      <c r="K439" s="5" t="s">
        <v>83</v>
      </c>
      <c r="L439" s="5" t="s">
        <v>76</v>
      </c>
      <c r="M439" s="5" t="s">
        <v>59</v>
      </c>
      <c r="N439" s="5" t="s">
        <v>70</v>
      </c>
      <c r="O439" s="5" t="s">
        <v>50</v>
      </c>
      <c r="P439" s="5" t="s">
        <v>61</v>
      </c>
      <c r="Q439" s="5" t="s">
        <v>86</v>
      </c>
      <c r="R439" s="5" t="s">
        <v>79</v>
      </c>
      <c r="S439" s="5" t="s">
        <v>37</v>
      </c>
      <c r="T439" s="5" t="s">
        <v>91</v>
      </c>
      <c r="U439" s="5" t="s">
        <v>80</v>
      </c>
    </row>
    <row r="440" spans="1:21" ht="18">
      <c r="A440" s="5" t="s">
        <v>40</v>
      </c>
      <c r="B440" s="5" t="s">
        <v>44</v>
      </c>
      <c r="C440" s="5" t="s">
        <v>92</v>
      </c>
      <c r="D440" s="5" t="s">
        <v>99</v>
      </c>
      <c r="E440" s="5" t="s">
        <v>25</v>
      </c>
      <c r="F440" s="5" t="s">
        <v>26</v>
      </c>
      <c r="G440" s="5" t="s">
        <v>27</v>
      </c>
      <c r="H440" s="5" t="s">
        <v>82</v>
      </c>
      <c r="I440" s="5" t="s">
        <v>29</v>
      </c>
      <c r="J440" s="5" t="s">
        <v>30</v>
      </c>
      <c r="K440" s="5" t="s">
        <v>75</v>
      </c>
      <c r="L440" s="5" t="s">
        <v>84</v>
      </c>
      <c r="M440" s="5" t="s">
        <v>77</v>
      </c>
      <c r="N440" s="5" t="s">
        <v>70</v>
      </c>
      <c r="O440" s="5" t="s">
        <v>33</v>
      </c>
      <c r="P440" s="5" t="s">
        <v>85</v>
      </c>
      <c r="Q440" s="5" t="s">
        <v>35</v>
      </c>
      <c r="R440" s="5" t="s">
        <v>79</v>
      </c>
      <c r="S440" s="5" t="s">
        <v>63</v>
      </c>
      <c r="T440" s="5" t="s">
        <v>91</v>
      </c>
      <c r="U440" s="5" t="s">
        <v>64</v>
      </c>
    </row>
    <row r="441" spans="1:21" ht="18">
      <c r="A441" s="5" t="s">
        <v>40</v>
      </c>
      <c r="B441" s="5" t="s">
        <v>43</v>
      </c>
      <c r="C441" s="5" t="s">
        <v>92</v>
      </c>
      <c r="D441" s="5" t="s">
        <v>100</v>
      </c>
      <c r="E441" s="5" t="s">
        <v>25</v>
      </c>
      <c r="F441" s="5" t="s">
        <v>26</v>
      </c>
      <c r="G441" s="5" t="s">
        <v>45</v>
      </c>
      <c r="H441" s="5" t="s">
        <v>28</v>
      </c>
      <c r="I441" s="5" t="s">
        <v>29</v>
      </c>
      <c r="J441" s="5" t="s">
        <v>46</v>
      </c>
      <c r="K441" s="5" t="s">
        <v>31</v>
      </c>
      <c r="L441" s="5" t="s">
        <v>32</v>
      </c>
      <c r="M441" s="5" t="s">
        <v>48</v>
      </c>
      <c r="N441" s="5" t="s">
        <v>49</v>
      </c>
      <c r="O441" s="5" t="s">
        <v>65</v>
      </c>
      <c r="P441" s="5" t="s">
        <v>51</v>
      </c>
      <c r="Q441" s="5" t="s">
        <v>52</v>
      </c>
      <c r="R441" s="5" t="s">
        <v>66</v>
      </c>
      <c r="S441" s="5" t="s">
        <v>67</v>
      </c>
      <c r="T441" s="5" t="s">
        <v>55</v>
      </c>
      <c r="U441" s="5" t="s">
        <v>56</v>
      </c>
    </row>
    <row r="442" spans="1:21" ht="18">
      <c r="A442" s="5" t="s">
        <v>40</v>
      </c>
      <c r="B442" s="5" t="s">
        <v>43</v>
      </c>
      <c r="C442" s="5" t="s">
        <v>92</v>
      </c>
      <c r="D442" s="5" t="s">
        <v>99</v>
      </c>
      <c r="E442" s="5" t="s">
        <v>25</v>
      </c>
      <c r="F442" s="5" t="s">
        <v>26</v>
      </c>
      <c r="G442" s="5" t="s">
        <v>45</v>
      </c>
      <c r="H442" s="5" t="s">
        <v>97</v>
      </c>
      <c r="I442" s="5" t="s">
        <v>29</v>
      </c>
      <c r="J442" s="5" t="s">
        <v>46</v>
      </c>
      <c r="K442" s="5" t="s">
        <v>83</v>
      </c>
      <c r="L442" s="5" t="s">
        <v>76</v>
      </c>
      <c r="M442" s="5" t="s">
        <v>77</v>
      </c>
      <c r="N442" s="5" t="s">
        <v>70</v>
      </c>
      <c r="O442" s="5" t="s">
        <v>50</v>
      </c>
      <c r="P442" s="5" t="s">
        <v>61</v>
      </c>
      <c r="Q442" s="5" t="s">
        <v>62</v>
      </c>
      <c r="R442" s="5" t="s">
        <v>53</v>
      </c>
      <c r="S442" s="5" t="s">
        <v>54</v>
      </c>
      <c r="T442" s="5" t="s">
        <v>55</v>
      </c>
      <c r="U442" s="5" t="s">
        <v>64</v>
      </c>
    </row>
    <row r="443" spans="1:21" customFormat="1" ht="12" hidden="1">
      <c r="A443" s="1" t="s">
        <v>40</v>
      </c>
      <c r="B443" s="1" t="s">
        <v>22</v>
      </c>
      <c r="C443" s="1" t="s">
        <v>92</v>
      </c>
      <c r="D443" s="1" t="s">
        <v>96</v>
      </c>
      <c r="E443" s="1" t="s">
        <v>25</v>
      </c>
      <c r="F443" s="1" t="s">
        <v>42</v>
      </c>
    </row>
    <row r="444" spans="1:21" customFormat="1" ht="12" hidden="1">
      <c r="A444" s="1" t="s">
        <v>40</v>
      </c>
      <c r="B444" s="1" t="s">
        <v>22</v>
      </c>
      <c r="C444" s="1" t="s">
        <v>92</v>
      </c>
      <c r="D444" s="1" t="s">
        <v>96</v>
      </c>
      <c r="E444" s="1" t="s">
        <v>25</v>
      </c>
      <c r="F444" s="1" t="s">
        <v>42</v>
      </c>
    </row>
    <row r="445" spans="1:21" customFormat="1" ht="12" hidden="1">
      <c r="A445" s="1" t="s">
        <v>40</v>
      </c>
      <c r="B445" s="1" t="s">
        <v>22</v>
      </c>
      <c r="C445" s="1" t="s">
        <v>92</v>
      </c>
      <c r="D445" s="1" t="s">
        <v>96</v>
      </c>
      <c r="E445" s="1" t="s">
        <v>25</v>
      </c>
      <c r="F445" s="1" t="s">
        <v>42</v>
      </c>
    </row>
    <row r="446" spans="1:21" customFormat="1" ht="12" hidden="1">
      <c r="A446" s="1" t="s">
        <v>21</v>
      </c>
      <c r="B446" s="1" t="s">
        <v>43</v>
      </c>
      <c r="C446" s="1" t="s">
        <v>92</v>
      </c>
      <c r="D446" s="1" t="s">
        <v>96</v>
      </c>
      <c r="E446" s="1" t="s">
        <v>25</v>
      </c>
      <c r="F446" s="1" t="s">
        <v>42</v>
      </c>
    </row>
    <row r="447" spans="1:21" customFormat="1" ht="12" hidden="1">
      <c r="A447" s="1" t="s">
        <v>40</v>
      </c>
      <c r="B447" s="1" t="s">
        <v>43</v>
      </c>
      <c r="C447" s="1" t="s">
        <v>92</v>
      </c>
      <c r="D447" s="1" t="s">
        <v>98</v>
      </c>
      <c r="E447" s="1" t="s">
        <v>25</v>
      </c>
      <c r="F447" s="1" t="s">
        <v>42</v>
      </c>
    </row>
    <row r="448" spans="1:21" customFormat="1" ht="12" hidden="1">
      <c r="A448" s="1" t="s">
        <v>40</v>
      </c>
      <c r="B448" s="1" t="s">
        <v>22</v>
      </c>
      <c r="C448" s="1" t="s">
        <v>92</v>
      </c>
      <c r="D448" s="1" t="s">
        <v>98</v>
      </c>
      <c r="E448" s="1" t="s">
        <v>25</v>
      </c>
      <c r="F448" s="1" t="s">
        <v>42</v>
      </c>
    </row>
    <row r="449" spans="1:21" customFormat="1" ht="12" hidden="1">
      <c r="A449" s="1" t="s">
        <v>40</v>
      </c>
      <c r="B449" s="1" t="s">
        <v>22</v>
      </c>
      <c r="C449" s="1" t="s">
        <v>92</v>
      </c>
      <c r="D449" s="1" t="s">
        <v>98</v>
      </c>
      <c r="E449" s="1" t="s">
        <v>25</v>
      </c>
      <c r="F449" s="1" t="s">
        <v>42</v>
      </c>
    </row>
    <row r="450" spans="1:21" customFormat="1" ht="12" hidden="1">
      <c r="A450" s="1" t="s">
        <v>40</v>
      </c>
      <c r="B450" s="1" t="s">
        <v>22</v>
      </c>
      <c r="C450" s="1" t="s">
        <v>92</v>
      </c>
      <c r="D450" s="1" t="s">
        <v>98</v>
      </c>
      <c r="E450" s="1" t="s">
        <v>25</v>
      </c>
      <c r="F450" s="1" t="s">
        <v>42</v>
      </c>
    </row>
    <row r="451" spans="1:21" ht="18">
      <c r="A451" s="5" t="s">
        <v>40</v>
      </c>
      <c r="B451" s="5" t="s">
        <v>43</v>
      </c>
      <c r="C451" s="5" t="s">
        <v>92</v>
      </c>
      <c r="D451" s="5" t="s">
        <v>96</v>
      </c>
      <c r="E451" s="5" t="s">
        <v>25</v>
      </c>
      <c r="F451" s="5" t="s">
        <v>26</v>
      </c>
      <c r="G451" s="5" t="s">
        <v>71</v>
      </c>
      <c r="H451" s="5" t="s">
        <v>72</v>
      </c>
      <c r="I451" s="5" t="s">
        <v>73</v>
      </c>
      <c r="J451" s="5" t="s">
        <v>89</v>
      </c>
      <c r="K451" s="5" t="s">
        <v>57</v>
      </c>
      <c r="L451" s="5" t="s">
        <v>84</v>
      </c>
      <c r="M451" s="5" t="s">
        <v>59</v>
      </c>
      <c r="N451" s="5" t="s">
        <v>60</v>
      </c>
      <c r="O451" s="5" t="s">
        <v>90</v>
      </c>
      <c r="P451" s="5" t="s">
        <v>34</v>
      </c>
      <c r="Q451" s="5" t="s">
        <v>86</v>
      </c>
      <c r="R451" s="5" t="s">
        <v>36</v>
      </c>
      <c r="S451" s="5" t="s">
        <v>54</v>
      </c>
      <c r="T451" s="5" t="s">
        <v>38</v>
      </c>
      <c r="U451" s="5" t="s">
        <v>39</v>
      </c>
    </row>
    <row r="452" spans="1:21" customFormat="1" ht="12" hidden="1">
      <c r="A452" s="1" t="s">
        <v>40</v>
      </c>
      <c r="B452" s="1" t="s">
        <v>44</v>
      </c>
      <c r="C452" s="1" t="s">
        <v>92</v>
      </c>
      <c r="D452" s="1" t="s">
        <v>96</v>
      </c>
      <c r="E452" s="1" t="s">
        <v>25</v>
      </c>
      <c r="F452" s="1" t="s">
        <v>42</v>
      </c>
      <c r="H452" s="1"/>
      <c r="I452" s="1"/>
    </row>
    <row r="453" spans="1:21" customFormat="1" ht="12" hidden="1">
      <c r="A453" s="1" t="s">
        <v>40</v>
      </c>
      <c r="B453" s="1" t="s">
        <v>22</v>
      </c>
      <c r="C453" s="1" t="s">
        <v>92</v>
      </c>
      <c r="D453" s="1" t="s">
        <v>96</v>
      </c>
      <c r="E453" s="1" t="s">
        <v>25</v>
      </c>
      <c r="F453" s="1" t="s">
        <v>42</v>
      </c>
    </row>
    <row r="454" spans="1:21" customFormat="1" ht="12" hidden="1">
      <c r="A454" s="1" t="s">
        <v>40</v>
      </c>
      <c r="B454" s="1" t="s">
        <v>22</v>
      </c>
      <c r="C454" s="1" t="s">
        <v>92</v>
      </c>
      <c r="D454" s="1" t="s">
        <v>96</v>
      </c>
      <c r="E454" s="1" t="s">
        <v>25</v>
      </c>
      <c r="F454" s="1" t="s">
        <v>42</v>
      </c>
      <c r="U454" s="1"/>
    </row>
    <row r="455" spans="1:21" customFormat="1" ht="12" hidden="1">
      <c r="A455" s="1" t="s">
        <v>21</v>
      </c>
      <c r="B455" s="1" t="s">
        <v>43</v>
      </c>
      <c r="C455" s="1" t="s">
        <v>92</v>
      </c>
      <c r="D455" s="1" t="s">
        <v>96</v>
      </c>
      <c r="E455" s="1" t="s">
        <v>25</v>
      </c>
      <c r="F455" s="1" t="s">
        <v>42</v>
      </c>
    </row>
    <row r="456" spans="1:21" ht="18">
      <c r="A456" s="5" t="s">
        <v>40</v>
      </c>
      <c r="B456" s="5" t="s">
        <v>22</v>
      </c>
      <c r="C456" s="5" t="s">
        <v>92</v>
      </c>
      <c r="D456" s="5" t="s">
        <v>96</v>
      </c>
      <c r="E456" s="5" t="s">
        <v>25</v>
      </c>
      <c r="F456" s="5" t="s">
        <v>26</v>
      </c>
      <c r="G456" s="5" t="s">
        <v>27</v>
      </c>
      <c r="H456" s="5" t="s">
        <v>82</v>
      </c>
      <c r="I456" s="5" t="s">
        <v>73</v>
      </c>
      <c r="J456" s="5" t="s">
        <v>74</v>
      </c>
      <c r="K456" s="5" t="s">
        <v>31</v>
      </c>
      <c r="L456" s="5" t="s">
        <v>58</v>
      </c>
      <c r="M456" s="5" t="s">
        <v>59</v>
      </c>
      <c r="N456" s="5" t="s">
        <v>60</v>
      </c>
      <c r="O456" s="5" t="s">
        <v>33</v>
      </c>
      <c r="P456" s="5" t="s">
        <v>51</v>
      </c>
      <c r="Q456" s="5" t="s">
        <v>86</v>
      </c>
      <c r="R456" s="5" t="s">
        <v>79</v>
      </c>
      <c r="S456" s="5" t="s">
        <v>37</v>
      </c>
      <c r="T456" s="5" t="s">
        <v>87</v>
      </c>
      <c r="U456" s="5" t="s">
        <v>64</v>
      </c>
    </row>
    <row r="457" spans="1:21" customFormat="1" ht="12" hidden="1">
      <c r="A457" s="1" t="s">
        <v>40</v>
      </c>
      <c r="B457" s="1" t="s">
        <v>22</v>
      </c>
      <c r="C457" s="1" t="s">
        <v>92</v>
      </c>
      <c r="D457" s="1" t="s">
        <v>98</v>
      </c>
      <c r="E457" s="1" t="s">
        <v>25</v>
      </c>
      <c r="F457" s="1" t="s">
        <v>42</v>
      </c>
    </row>
    <row r="458" spans="1:21" customFormat="1" ht="12" hidden="1">
      <c r="A458" s="1" t="s">
        <v>40</v>
      </c>
      <c r="B458" s="1" t="s">
        <v>44</v>
      </c>
      <c r="C458" s="1" t="s">
        <v>92</v>
      </c>
      <c r="D458" s="1" t="s">
        <v>96</v>
      </c>
      <c r="E458" s="1" t="s">
        <v>25</v>
      </c>
      <c r="F458" s="1" t="s">
        <v>42</v>
      </c>
    </row>
    <row r="459" spans="1:21" customFormat="1" ht="12" hidden="1">
      <c r="A459" s="1" t="s">
        <v>40</v>
      </c>
      <c r="B459" s="1" t="s">
        <v>22</v>
      </c>
      <c r="C459" s="1" t="s">
        <v>92</v>
      </c>
      <c r="D459" s="1" t="s">
        <v>96</v>
      </c>
      <c r="E459" s="1" t="s">
        <v>25</v>
      </c>
      <c r="F459" s="1" t="s">
        <v>42</v>
      </c>
    </row>
    <row r="460" spans="1:21" ht="18">
      <c r="A460" s="5" t="s">
        <v>40</v>
      </c>
      <c r="B460" s="5" t="s">
        <v>22</v>
      </c>
      <c r="C460" s="5" t="s">
        <v>92</v>
      </c>
      <c r="D460" s="5" t="s">
        <v>96</v>
      </c>
      <c r="E460" s="5" t="s">
        <v>25</v>
      </c>
      <c r="F460" s="5" t="s">
        <v>26</v>
      </c>
      <c r="G460" s="5" t="s">
        <v>45</v>
      </c>
      <c r="H460" s="5" t="s">
        <v>28</v>
      </c>
      <c r="I460" s="5" t="s">
        <v>29</v>
      </c>
      <c r="J460" s="5" t="s">
        <v>46</v>
      </c>
      <c r="K460" s="5" t="s">
        <v>57</v>
      </c>
      <c r="L460" s="5" t="s">
        <v>58</v>
      </c>
      <c r="M460" s="5" t="s">
        <v>59</v>
      </c>
      <c r="N460" s="5" t="s">
        <v>60</v>
      </c>
      <c r="O460" s="5" t="s">
        <v>90</v>
      </c>
      <c r="P460" s="5" t="s">
        <v>85</v>
      </c>
      <c r="Q460" s="5" t="s">
        <v>35</v>
      </c>
      <c r="R460" s="5" t="s">
        <v>36</v>
      </c>
      <c r="S460" s="5" t="s">
        <v>54</v>
      </c>
      <c r="T460" s="5" t="s">
        <v>38</v>
      </c>
      <c r="U460" s="5" t="s">
        <v>80</v>
      </c>
    </row>
    <row r="461" spans="1:21" customFormat="1" ht="12" hidden="1">
      <c r="A461" s="1" t="s">
        <v>21</v>
      </c>
      <c r="B461" s="1" t="s">
        <v>22</v>
      </c>
      <c r="C461" s="1" t="s">
        <v>92</v>
      </c>
      <c r="D461" s="1" t="s">
        <v>96</v>
      </c>
      <c r="E461" s="1" t="s">
        <v>25</v>
      </c>
      <c r="F461" s="1" t="s">
        <v>42</v>
      </c>
    </row>
    <row r="462" spans="1:21" customFormat="1" ht="12" hidden="1">
      <c r="A462" s="1" t="s">
        <v>40</v>
      </c>
      <c r="B462" s="1" t="s">
        <v>22</v>
      </c>
      <c r="C462" s="1" t="s">
        <v>92</v>
      </c>
      <c r="D462" s="1" t="s">
        <v>96</v>
      </c>
      <c r="E462" s="1" t="s">
        <v>25</v>
      </c>
      <c r="F462" s="1" t="s">
        <v>42</v>
      </c>
    </row>
    <row r="463" spans="1:21" customFormat="1" ht="12" hidden="1">
      <c r="A463" s="1" t="s">
        <v>40</v>
      </c>
      <c r="B463" s="1" t="s">
        <v>22</v>
      </c>
      <c r="C463" s="1" t="s">
        <v>92</v>
      </c>
      <c r="D463" s="1" t="s">
        <v>96</v>
      </c>
      <c r="E463" s="1" t="s">
        <v>25</v>
      </c>
      <c r="F463" s="1" t="s">
        <v>42</v>
      </c>
    </row>
    <row r="464" spans="1:21" customFormat="1" ht="12" hidden="1">
      <c r="A464" s="1" t="s">
        <v>40</v>
      </c>
      <c r="B464" s="1" t="s">
        <v>22</v>
      </c>
      <c r="C464" s="1" t="s">
        <v>92</v>
      </c>
      <c r="D464" s="1" t="s">
        <v>96</v>
      </c>
      <c r="E464" s="1" t="s">
        <v>25</v>
      </c>
      <c r="F464" s="1" t="s">
        <v>42</v>
      </c>
    </row>
    <row r="465" spans="1:21" customFormat="1" ht="12" hidden="1">
      <c r="A465" s="1" t="s">
        <v>40</v>
      </c>
      <c r="B465" s="1" t="s">
        <v>43</v>
      </c>
      <c r="C465" s="1" t="s">
        <v>92</v>
      </c>
      <c r="D465" s="1" t="s">
        <v>96</v>
      </c>
      <c r="E465" s="1" t="s">
        <v>25</v>
      </c>
      <c r="F465" s="1" t="s">
        <v>42</v>
      </c>
    </row>
    <row r="466" spans="1:21" ht="18">
      <c r="A466" s="5" t="s">
        <v>21</v>
      </c>
      <c r="B466" s="5" t="s">
        <v>44</v>
      </c>
      <c r="C466" s="5" t="s">
        <v>92</v>
      </c>
      <c r="D466" s="5" t="s">
        <v>96</v>
      </c>
      <c r="E466" s="5" t="s">
        <v>25</v>
      </c>
      <c r="F466" s="5" t="s">
        <v>26</v>
      </c>
      <c r="G466" s="5" t="s">
        <v>45</v>
      </c>
      <c r="H466" s="5" t="s">
        <v>28</v>
      </c>
      <c r="I466" s="5" t="s">
        <v>29</v>
      </c>
      <c r="J466" s="5" t="s">
        <v>30</v>
      </c>
      <c r="K466" s="5" t="s">
        <v>57</v>
      </c>
      <c r="L466" s="5" t="s">
        <v>76</v>
      </c>
      <c r="M466" s="5" t="s">
        <v>95</v>
      </c>
      <c r="N466" s="5" t="s">
        <v>70</v>
      </c>
      <c r="O466" s="5" t="s">
        <v>50</v>
      </c>
      <c r="P466" s="5" t="s">
        <v>85</v>
      </c>
      <c r="Q466" s="5" t="s">
        <v>62</v>
      </c>
      <c r="R466" s="5" t="s">
        <v>53</v>
      </c>
      <c r="S466" s="5" t="s">
        <v>67</v>
      </c>
      <c r="T466" s="5" t="s">
        <v>91</v>
      </c>
      <c r="U466" s="5" t="s">
        <v>64</v>
      </c>
    </row>
    <row r="467" spans="1:21" customFormat="1" ht="12" hidden="1">
      <c r="A467" s="1" t="s">
        <v>40</v>
      </c>
      <c r="B467" s="1" t="s">
        <v>22</v>
      </c>
      <c r="C467" s="1" t="s">
        <v>92</v>
      </c>
      <c r="D467" s="1" t="s">
        <v>96</v>
      </c>
      <c r="E467" s="1" t="s">
        <v>25</v>
      </c>
      <c r="F467" s="1" t="s">
        <v>42</v>
      </c>
    </row>
    <row r="468" spans="1:21" ht="18">
      <c r="A468" s="5" t="s">
        <v>40</v>
      </c>
      <c r="B468" s="5" t="s">
        <v>22</v>
      </c>
      <c r="C468" s="5" t="s">
        <v>92</v>
      </c>
      <c r="D468" s="5" t="s">
        <v>96</v>
      </c>
      <c r="E468" s="5" t="s">
        <v>25</v>
      </c>
      <c r="F468" s="5" t="s">
        <v>26</v>
      </c>
      <c r="G468" s="5" t="s">
        <v>71</v>
      </c>
      <c r="H468" s="5" t="s">
        <v>97</v>
      </c>
      <c r="I468" s="5" t="s">
        <v>73</v>
      </c>
      <c r="J468" s="5" t="s">
        <v>89</v>
      </c>
      <c r="K468" s="5" t="s">
        <v>83</v>
      </c>
      <c r="L468" s="5" t="s">
        <v>76</v>
      </c>
      <c r="M468" s="5" t="s">
        <v>77</v>
      </c>
      <c r="N468" s="5" t="s">
        <v>70</v>
      </c>
      <c r="O468" s="5" t="s">
        <v>50</v>
      </c>
      <c r="P468" s="5" t="s">
        <v>85</v>
      </c>
      <c r="Q468" s="5" t="s">
        <v>86</v>
      </c>
      <c r="R468" s="5" t="s">
        <v>53</v>
      </c>
      <c r="S468" s="5" t="s">
        <v>63</v>
      </c>
      <c r="T468" s="5" t="s">
        <v>91</v>
      </c>
      <c r="U468" s="5" t="s">
        <v>39</v>
      </c>
    </row>
    <row r="469" spans="1:21" ht="18">
      <c r="A469" s="5" t="s">
        <v>40</v>
      </c>
      <c r="B469" s="5" t="s">
        <v>22</v>
      </c>
      <c r="C469" s="5" t="s">
        <v>92</v>
      </c>
      <c r="D469" s="5" t="s">
        <v>96</v>
      </c>
      <c r="E469" s="5" t="s">
        <v>25</v>
      </c>
      <c r="F469" s="5" t="s">
        <v>26</v>
      </c>
      <c r="G469" s="5" t="s">
        <v>81</v>
      </c>
      <c r="H469" s="5" t="s">
        <v>82</v>
      </c>
      <c r="I469" s="5" t="s">
        <v>29</v>
      </c>
      <c r="J469" s="5" t="s">
        <v>30</v>
      </c>
      <c r="K469" s="5" t="s">
        <v>75</v>
      </c>
      <c r="L469" s="5" t="s">
        <v>84</v>
      </c>
      <c r="M469" s="5" t="s">
        <v>77</v>
      </c>
      <c r="N469" s="5" t="s">
        <v>70</v>
      </c>
      <c r="O469" s="5" t="s">
        <v>50</v>
      </c>
      <c r="P469" s="5" t="s">
        <v>85</v>
      </c>
      <c r="Q469" s="5" t="s">
        <v>35</v>
      </c>
      <c r="R469" s="5" t="s">
        <v>79</v>
      </c>
      <c r="S469" s="5" t="s">
        <v>63</v>
      </c>
      <c r="T469" s="5" t="s">
        <v>91</v>
      </c>
      <c r="U469" s="5" t="s">
        <v>39</v>
      </c>
    </row>
    <row r="470" spans="1:21" ht="18">
      <c r="A470" s="5" t="s">
        <v>40</v>
      </c>
      <c r="B470" s="5" t="s">
        <v>22</v>
      </c>
      <c r="C470" s="5" t="s">
        <v>92</v>
      </c>
      <c r="D470" s="5" t="s">
        <v>96</v>
      </c>
      <c r="E470" s="5" t="s">
        <v>25</v>
      </c>
      <c r="F470" s="5" t="s">
        <v>26</v>
      </c>
      <c r="G470" s="5" t="s">
        <v>81</v>
      </c>
      <c r="H470" s="5" t="s">
        <v>72</v>
      </c>
      <c r="I470" s="5" t="s">
        <v>73</v>
      </c>
      <c r="J470" s="5" t="s">
        <v>74</v>
      </c>
      <c r="K470" s="5" t="s">
        <v>75</v>
      </c>
      <c r="L470" s="5" t="s">
        <v>76</v>
      </c>
      <c r="M470" s="5" t="s">
        <v>77</v>
      </c>
      <c r="N470" s="5" t="s">
        <v>70</v>
      </c>
      <c r="O470" s="5" t="s">
        <v>90</v>
      </c>
      <c r="P470" s="5" t="s">
        <v>34</v>
      </c>
      <c r="Q470" s="5" t="s">
        <v>35</v>
      </c>
      <c r="R470" s="5" t="s">
        <v>36</v>
      </c>
      <c r="S470" s="5" t="s">
        <v>63</v>
      </c>
      <c r="T470" s="5" t="s">
        <v>38</v>
      </c>
      <c r="U470" s="5" t="s">
        <v>80</v>
      </c>
    </row>
    <row r="471" spans="1:21" ht="18">
      <c r="A471" s="5" t="s">
        <v>40</v>
      </c>
      <c r="B471" s="5" t="s">
        <v>22</v>
      </c>
      <c r="C471" s="5" t="s">
        <v>92</v>
      </c>
      <c r="D471" s="5" t="s">
        <v>96</v>
      </c>
      <c r="E471" s="5" t="s">
        <v>25</v>
      </c>
      <c r="F471" s="5" t="s">
        <v>26</v>
      </c>
      <c r="G471" s="5" t="s">
        <v>71</v>
      </c>
      <c r="H471" s="5" t="s">
        <v>72</v>
      </c>
      <c r="I471" s="5" t="s">
        <v>73</v>
      </c>
      <c r="J471" s="5" t="s">
        <v>30</v>
      </c>
      <c r="K471" s="5" t="s">
        <v>75</v>
      </c>
      <c r="L471" s="5" t="s">
        <v>84</v>
      </c>
      <c r="M471" s="5" t="s">
        <v>59</v>
      </c>
      <c r="N471" s="5" t="s">
        <v>70</v>
      </c>
      <c r="O471" s="5" t="s">
        <v>33</v>
      </c>
      <c r="P471" s="5" t="s">
        <v>85</v>
      </c>
      <c r="Q471" s="5" t="s">
        <v>35</v>
      </c>
      <c r="R471" s="5" t="s">
        <v>36</v>
      </c>
      <c r="S471" s="5" t="s">
        <v>63</v>
      </c>
      <c r="T471" s="5" t="s">
        <v>91</v>
      </c>
      <c r="U471" s="5" t="s">
        <v>64</v>
      </c>
    </row>
    <row r="472" spans="1:21" ht="18">
      <c r="A472" s="5" t="s">
        <v>40</v>
      </c>
      <c r="B472" s="5" t="s">
        <v>22</v>
      </c>
      <c r="C472" s="5" t="s">
        <v>92</v>
      </c>
      <c r="D472" s="5" t="s">
        <v>98</v>
      </c>
      <c r="E472" s="5" t="s">
        <v>25</v>
      </c>
      <c r="F472" s="5" t="s">
        <v>26</v>
      </c>
      <c r="G472" s="5" t="s">
        <v>81</v>
      </c>
      <c r="H472" s="5" t="s">
        <v>82</v>
      </c>
      <c r="I472" s="5" t="s">
        <v>29</v>
      </c>
      <c r="J472" s="5" t="s">
        <v>89</v>
      </c>
      <c r="K472" s="5" t="s">
        <v>75</v>
      </c>
      <c r="L472" s="5" t="s">
        <v>76</v>
      </c>
      <c r="M472" s="5" t="s">
        <v>59</v>
      </c>
      <c r="N472" s="5" t="s">
        <v>70</v>
      </c>
      <c r="O472" s="5" t="s">
        <v>90</v>
      </c>
      <c r="P472" s="5" t="s">
        <v>34</v>
      </c>
      <c r="Q472" s="5" t="s">
        <v>86</v>
      </c>
      <c r="R472" s="5" t="s">
        <v>53</v>
      </c>
      <c r="S472" s="5" t="s">
        <v>63</v>
      </c>
      <c r="T472" s="5" t="s">
        <v>87</v>
      </c>
      <c r="U472" s="5" t="s">
        <v>39</v>
      </c>
    </row>
    <row r="473" spans="1:21" ht="18">
      <c r="A473" s="5" t="s">
        <v>40</v>
      </c>
      <c r="B473" s="5" t="s">
        <v>22</v>
      </c>
      <c r="C473" s="5" t="s">
        <v>92</v>
      </c>
      <c r="D473" s="5" t="s">
        <v>98</v>
      </c>
      <c r="E473" s="5" t="s">
        <v>25</v>
      </c>
      <c r="F473" s="5" t="s">
        <v>26</v>
      </c>
      <c r="G473" s="5" t="s">
        <v>81</v>
      </c>
      <c r="H473" s="5" t="s">
        <v>28</v>
      </c>
      <c r="I473" s="5" t="s">
        <v>29</v>
      </c>
      <c r="J473" s="5" t="s">
        <v>30</v>
      </c>
      <c r="K473" s="5" t="s">
        <v>75</v>
      </c>
      <c r="L473" s="5" t="s">
        <v>76</v>
      </c>
      <c r="M473" s="5" t="s">
        <v>77</v>
      </c>
      <c r="N473" s="5" t="s">
        <v>70</v>
      </c>
      <c r="O473" s="5" t="s">
        <v>33</v>
      </c>
      <c r="P473" s="5" t="s">
        <v>85</v>
      </c>
      <c r="Q473" s="5" t="s">
        <v>86</v>
      </c>
      <c r="R473" s="5" t="s">
        <v>53</v>
      </c>
      <c r="S473" s="5" t="s">
        <v>37</v>
      </c>
      <c r="T473" s="5" t="s">
        <v>87</v>
      </c>
      <c r="U473" s="5" t="s">
        <v>64</v>
      </c>
    </row>
    <row r="474" spans="1:21" ht="18">
      <c r="A474" s="5" t="s">
        <v>40</v>
      </c>
      <c r="B474" s="5" t="s">
        <v>22</v>
      </c>
      <c r="C474" s="5" t="s">
        <v>92</v>
      </c>
      <c r="D474" s="5" t="s">
        <v>98</v>
      </c>
      <c r="E474" s="5" t="s">
        <v>25</v>
      </c>
      <c r="F474" s="5" t="s">
        <v>26</v>
      </c>
      <c r="G474" s="5" t="s">
        <v>27</v>
      </c>
      <c r="H474" s="5" t="s">
        <v>72</v>
      </c>
      <c r="I474" s="5" t="s">
        <v>73</v>
      </c>
      <c r="J474" s="5" t="s">
        <v>89</v>
      </c>
      <c r="K474" s="5" t="s">
        <v>31</v>
      </c>
      <c r="L474" s="5" t="s">
        <v>32</v>
      </c>
      <c r="M474" s="5" t="s">
        <v>77</v>
      </c>
      <c r="N474" s="5" t="s">
        <v>70</v>
      </c>
      <c r="O474" s="5" t="s">
        <v>90</v>
      </c>
      <c r="P474" s="5" t="s">
        <v>34</v>
      </c>
      <c r="Q474" s="5" t="s">
        <v>86</v>
      </c>
      <c r="R474" s="5" t="s">
        <v>36</v>
      </c>
      <c r="S474" s="5" t="s">
        <v>37</v>
      </c>
      <c r="T474" s="5" t="s">
        <v>38</v>
      </c>
      <c r="U474" s="5" t="s">
        <v>39</v>
      </c>
    </row>
    <row r="475" spans="1:21" ht="18">
      <c r="A475" s="5" t="s">
        <v>40</v>
      </c>
      <c r="B475" s="5" t="s">
        <v>43</v>
      </c>
      <c r="C475" s="5" t="s">
        <v>92</v>
      </c>
      <c r="D475" s="5" t="s">
        <v>96</v>
      </c>
      <c r="E475" s="5" t="s">
        <v>25</v>
      </c>
      <c r="F475" s="5" t="s">
        <v>26</v>
      </c>
      <c r="G475" s="5" t="s">
        <v>71</v>
      </c>
      <c r="H475" s="5" t="s">
        <v>82</v>
      </c>
      <c r="I475" s="5" t="s">
        <v>94</v>
      </c>
      <c r="J475" s="5" t="s">
        <v>89</v>
      </c>
      <c r="K475" s="5" t="s">
        <v>83</v>
      </c>
      <c r="L475" s="5" t="s">
        <v>76</v>
      </c>
      <c r="M475" s="5" t="s">
        <v>77</v>
      </c>
      <c r="N475" s="5" t="s">
        <v>70</v>
      </c>
      <c r="O475" s="5" t="s">
        <v>33</v>
      </c>
      <c r="P475" s="5" t="s">
        <v>85</v>
      </c>
      <c r="Q475" s="5" t="s">
        <v>35</v>
      </c>
      <c r="R475" s="5" t="s">
        <v>36</v>
      </c>
      <c r="S475" s="5" t="s">
        <v>37</v>
      </c>
      <c r="T475" s="5" t="s">
        <v>87</v>
      </c>
      <c r="U475" s="5" t="s">
        <v>39</v>
      </c>
    </row>
    <row r="476" spans="1:21" ht="18">
      <c r="A476" s="5" t="s">
        <v>40</v>
      </c>
      <c r="B476" s="5" t="s">
        <v>22</v>
      </c>
      <c r="C476" s="5" t="s">
        <v>92</v>
      </c>
      <c r="D476" s="5" t="s">
        <v>96</v>
      </c>
      <c r="E476" s="5" t="s">
        <v>25</v>
      </c>
      <c r="F476" s="5" t="s">
        <v>26</v>
      </c>
      <c r="G476" s="5" t="s">
        <v>45</v>
      </c>
      <c r="H476" s="5" t="s">
        <v>28</v>
      </c>
      <c r="I476" s="5" t="s">
        <v>94</v>
      </c>
      <c r="J476" s="5" t="s">
        <v>30</v>
      </c>
      <c r="K476" s="5" t="s">
        <v>83</v>
      </c>
      <c r="L476" s="5" t="s">
        <v>76</v>
      </c>
      <c r="M476" s="5" t="s">
        <v>59</v>
      </c>
      <c r="N476" s="5" t="s">
        <v>70</v>
      </c>
      <c r="O476" s="5" t="s">
        <v>90</v>
      </c>
      <c r="P476" s="5" t="s">
        <v>34</v>
      </c>
      <c r="Q476" s="5" t="s">
        <v>35</v>
      </c>
      <c r="R476" s="5" t="s">
        <v>79</v>
      </c>
      <c r="S476" s="5" t="s">
        <v>37</v>
      </c>
      <c r="T476" s="5" t="s">
        <v>38</v>
      </c>
      <c r="U476" s="5" t="s">
        <v>39</v>
      </c>
    </row>
    <row r="477" spans="1:21" customFormat="1" ht="12" hidden="1">
      <c r="A477" s="1" t="s">
        <v>40</v>
      </c>
      <c r="B477" s="1" t="s">
        <v>22</v>
      </c>
      <c r="C477" s="1" t="s">
        <v>92</v>
      </c>
      <c r="D477" s="1" t="s">
        <v>68</v>
      </c>
      <c r="E477" s="1" t="s">
        <v>93</v>
      </c>
      <c r="F477" s="1" t="s">
        <v>42</v>
      </c>
    </row>
    <row r="478" spans="1:21" customFormat="1" ht="12" hidden="1">
      <c r="A478" s="1" t="s">
        <v>40</v>
      </c>
      <c r="B478" s="1" t="s">
        <v>43</v>
      </c>
      <c r="C478" s="1" t="s">
        <v>92</v>
      </c>
      <c r="D478" s="1" t="s">
        <v>68</v>
      </c>
      <c r="E478" s="1" t="s">
        <v>93</v>
      </c>
      <c r="F478" s="1" t="s">
        <v>42</v>
      </c>
    </row>
    <row r="479" spans="1:21" customFormat="1" ht="12" hidden="1">
      <c r="A479" s="1" t="s">
        <v>40</v>
      </c>
      <c r="B479" s="1" t="s">
        <v>44</v>
      </c>
      <c r="C479" s="1" t="s">
        <v>92</v>
      </c>
      <c r="D479" s="1" t="s">
        <v>68</v>
      </c>
      <c r="E479" s="1" t="s">
        <v>93</v>
      </c>
      <c r="F479" s="1" t="s">
        <v>42</v>
      </c>
    </row>
    <row r="480" spans="1:21" customFormat="1" ht="12" hidden="1">
      <c r="A480" s="1" t="s">
        <v>40</v>
      </c>
      <c r="B480" s="1" t="s">
        <v>43</v>
      </c>
      <c r="C480" s="1" t="s">
        <v>92</v>
      </c>
      <c r="D480" s="1" t="s">
        <v>68</v>
      </c>
      <c r="E480" s="1" t="s">
        <v>93</v>
      </c>
      <c r="F480" s="1" t="s">
        <v>42</v>
      </c>
    </row>
    <row r="481" spans="1:21" customFormat="1" ht="12" hidden="1">
      <c r="A481" s="1" t="s">
        <v>40</v>
      </c>
      <c r="B481" s="1" t="s">
        <v>43</v>
      </c>
      <c r="C481" s="1" t="s">
        <v>92</v>
      </c>
      <c r="D481" s="1" t="s">
        <v>68</v>
      </c>
      <c r="E481" s="1" t="s">
        <v>93</v>
      </c>
      <c r="F481" s="1" t="s">
        <v>42</v>
      </c>
    </row>
    <row r="482" spans="1:21" customFormat="1" ht="12" hidden="1">
      <c r="A482" s="1" t="s">
        <v>40</v>
      </c>
      <c r="B482" s="1" t="s">
        <v>22</v>
      </c>
      <c r="C482" s="1" t="s">
        <v>92</v>
      </c>
      <c r="D482" s="1" t="s">
        <v>68</v>
      </c>
      <c r="E482" s="1" t="s">
        <v>93</v>
      </c>
      <c r="F482" s="1" t="s">
        <v>42</v>
      </c>
    </row>
    <row r="483" spans="1:21" customFormat="1" ht="12" hidden="1">
      <c r="A483" s="1" t="s">
        <v>40</v>
      </c>
      <c r="B483" s="1" t="s">
        <v>22</v>
      </c>
      <c r="C483" s="1" t="s">
        <v>92</v>
      </c>
      <c r="D483" s="1" t="s">
        <v>68</v>
      </c>
      <c r="E483" s="1" t="s">
        <v>93</v>
      </c>
      <c r="F483" s="1" t="s">
        <v>42</v>
      </c>
    </row>
    <row r="484" spans="1:21" customFormat="1" ht="12" hidden="1">
      <c r="A484" s="1" t="s">
        <v>21</v>
      </c>
      <c r="B484" s="1" t="s">
        <v>43</v>
      </c>
      <c r="C484" s="1" t="s">
        <v>92</v>
      </c>
      <c r="D484" s="1" t="s">
        <v>68</v>
      </c>
      <c r="E484" s="1" t="s">
        <v>93</v>
      </c>
      <c r="F484" s="1" t="s">
        <v>42</v>
      </c>
    </row>
    <row r="485" spans="1:21" customFormat="1" ht="12" hidden="1">
      <c r="A485" s="1" t="s">
        <v>40</v>
      </c>
      <c r="B485" s="1" t="s">
        <v>44</v>
      </c>
      <c r="C485" s="1" t="s">
        <v>92</v>
      </c>
      <c r="D485" s="1" t="s">
        <v>68</v>
      </c>
      <c r="E485" s="1" t="s">
        <v>93</v>
      </c>
      <c r="F485" s="1" t="s">
        <v>42</v>
      </c>
    </row>
    <row r="486" spans="1:21" customFormat="1" ht="12" hidden="1">
      <c r="A486" s="1" t="s">
        <v>40</v>
      </c>
      <c r="B486" s="1" t="s">
        <v>22</v>
      </c>
      <c r="C486" s="1" t="s">
        <v>92</v>
      </c>
      <c r="D486" s="1" t="s">
        <v>68</v>
      </c>
      <c r="E486" s="1" t="s">
        <v>93</v>
      </c>
      <c r="F486" s="1" t="s">
        <v>42</v>
      </c>
    </row>
    <row r="487" spans="1:21" customFormat="1" ht="12" hidden="1">
      <c r="A487" s="1" t="s">
        <v>40</v>
      </c>
      <c r="B487" s="1" t="s">
        <v>88</v>
      </c>
      <c r="C487" s="1" t="s">
        <v>92</v>
      </c>
      <c r="D487" s="1" t="s">
        <v>68</v>
      </c>
      <c r="E487" s="1" t="s">
        <v>93</v>
      </c>
      <c r="F487" s="1" t="s">
        <v>42</v>
      </c>
    </row>
    <row r="488" spans="1:21" customFormat="1" ht="12" hidden="1">
      <c r="A488" s="1" t="s">
        <v>40</v>
      </c>
      <c r="B488" s="1" t="s">
        <v>43</v>
      </c>
      <c r="C488" s="1" t="s">
        <v>92</v>
      </c>
      <c r="D488" s="1" t="s">
        <v>68</v>
      </c>
      <c r="E488" s="1" t="s">
        <v>93</v>
      </c>
      <c r="F488" s="1" t="s">
        <v>42</v>
      </c>
    </row>
    <row r="489" spans="1:21" customFormat="1" ht="12" hidden="1">
      <c r="A489" s="1" t="s">
        <v>40</v>
      </c>
      <c r="B489" s="1" t="s">
        <v>43</v>
      </c>
      <c r="C489" s="1" t="s">
        <v>92</v>
      </c>
      <c r="D489" s="1" t="s">
        <v>68</v>
      </c>
      <c r="E489" s="1" t="s">
        <v>93</v>
      </c>
      <c r="F489" s="1" t="s">
        <v>42</v>
      </c>
    </row>
    <row r="490" spans="1:21" customFormat="1" ht="12" hidden="1">
      <c r="A490" s="1" t="s">
        <v>21</v>
      </c>
      <c r="B490" s="1" t="s">
        <v>22</v>
      </c>
      <c r="C490" s="1" t="s">
        <v>92</v>
      </c>
      <c r="D490" s="1" t="s">
        <v>68</v>
      </c>
      <c r="E490" s="1" t="s">
        <v>93</v>
      </c>
      <c r="F490" s="1" t="s">
        <v>42</v>
      </c>
    </row>
    <row r="491" spans="1:21" customFormat="1" ht="12" hidden="1">
      <c r="A491" s="1" t="s">
        <v>21</v>
      </c>
      <c r="B491" s="1" t="s">
        <v>22</v>
      </c>
      <c r="C491" s="1" t="s">
        <v>92</v>
      </c>
      <c r="D491" s="1" t="s">
        <v>68</v>
      </c>
      <c r="E491" s="1" t="s">
        <v>93</v>
      </c>
      <c r="F491" s="1" t="s">
        <v>42</v>
      </c>
    </row>
    <row r="492" spans="1:21" customFormat="1" ht="12" hidden="1">
      <c r="A492" s="1" t="s">
        <v>40</v>
      </c>
      <c r="B492" s="1" t="s">
        <v>44</v>
      </c>
      <c r="C492" s="1" t="s">
        <v>92</v>
      </c>
      <c r="D492" s="1" t="s">
        <v>41</v>
      </c>
      <c r="E492" s="1" t="s">
        <v>25</v>
      </c>
      <c r="F492" s="1" t="s">
        <v>42</v>
      </c>
      <c r="U492" s="1"/>
    </row>
    <row r="493" spans="1:21" customFormat="1" ht="12" hidden="1">
      <c r="A493" s="1" t="s">
        <v>40</v>
      </c>
      <c r="B493" s="1" t="s">
        <v>43</v>
      </c>
      <c r="C493" s="1" t="s">
        <v>92</v>
      </c>
      <c r="D493" s="1" t="s">
        <v>68</v>
      </c>
      <c r="E493" s="1" t="s">
        <v>93</v>
      </c>
      <c r="F493" s="1" t="s">
        <v>42</v>
      </c>
    </row>
    <row r="494" spans="1:21" customFormat="1" ht="12" hidden="1">
      <c r="A494" s="1" t="s">
        <v>40</v>
      </c>
      <c r="B494" s="1" t="s">
        <v>43</v>
      </c>
      <c r="C494" s="1" t="s">
        <v>92</v>
      </c>
      <c r="D494" s="1" t="s">
        <v>68</v>
      </c>
      <c r="E494" s="1" t="s">
        <v>93</v>
      </c>
      <c r="F494" s="1" t="s">
        <v>42</v>
      </c>
    </row>
    <row r="495" spans="1:21" customFormat="1" ht="12" hidden="1">
      <c r="A495" s="1" t="s">
        <v>40</v>
      </c>
      <c r="B495" s="1" t="s">
        <v>43</v>
      </c>
      <c r="C495" s="1" t="s">
        <v>92</v>
      </c>
      <c r="D495" s="1" t="s">
        <v>68</v>
      </c>
      <c r="E495" s="1" t="s">
        <v>93</v>
      </c>
      <c r="F495" s="1" t="s">
        <v>42</v>
      </c>
    </row>
    <row r="496" spans="1:21" customFormat="1" ht="12" hidden="1">
      <c r="A496" s="1" t="s">
        <v>40</v>
      </c>
      <c r="B496" s="1" t="s">
        <v>43</v>
      </c>
      <c r="C496" s="1" t="s">
        <v>92</v>
      </c>
      <c r="D496" s="1" t="s">
        <v>68</v>
      </c>
      <c r="E496" s="1" t="s">
        <v>93</v>
      </c>
      <c r="F496" s="1" t="s">
        <v>42</v>
      </c>
      <c r="U496" s="1"/>
    </row>
    <row r="497" spans="1:21" ht="18">
      <c r="A497" s="5" t="s">
        <v>40</v>
      </c>
      <c r="B497" s="5" t="s">
        <v>44</v>
      </c>
      <c r="C497" s="5" t="s">
        <v>92</v>
      </c>
      <c r="D497" s="5" t="s">
        <v>68</v>
      </c>
      <c r="E497" s="5" t="s">
        <v>93</v>
      </c>
      <c r="F497" s="5" t="s">
        <v>26</v>
      </c>
      <c r="G497" s="5" t="s">
        <v>71</v>
      </c>
      <c r="H497" s="5" t="s">
        <v>28</v>
      </c>
      <c r="I497" s="5" t="s">
        <v>29</v>
      </c>
      <c r="J497" s="5" t="s">
        <v>30</v>
      </c>
      <c r="K497" s="5" t="s">
        <v>57</v>
      </c>
      <c r="L497" s="5" t="s">
        <v>84</v>
      </c>
      <c r="M497" s="5" t="s">
        <v>77</v>
      </c>
      <c r="N497" s="5" t="s">
        <v>70</v>
      </c>
      <c r="O497" s="5" t="s">
        <v>50</v>
      </c>
      <c r="P497" s="5" t="s">
        <v>85</v>
      </c>
      <c r="Q497" s="5" t="s">
        <v>62</v>
      </c>
      <c r="R497" s="5" t="s">
        <v>79</v>
      </c>
      <c r="S497" s="5" t="s">
        <v>54</v>
      </c>
      <c r="T497" s="5" t="s">
        <v>91</v>
      </c>
      <c r="U497" s="5" t="s">
        <v>64</v>
      </c>
    </row>
    <row r="498" spans="1:21" ht="18">
      <c r="A498" s="5" t="s">
        <v>40</v>
      </c>
      <c r="B498" s="5" t="s">
        <v>22</v>
      </c>
      <c r="C498" s="5" t="s">
        <v>92</v>
      </c>
      <c r="D498" s="5" t="s">
        <v>68</v>
      </c>
      <c r="E498" s="5" t="s">
        <v>93</v>
      </c>
      <c r="F498" s="5" t="s">
        <v>26</v>
      </c>
      <c r="G498" s="5" t="s">
        <v>45</v>
      </c>
      <c r="H498" s="5" t="s">
        <v>82</v>
      </c>
      <c r="I498" s="5" t="s">
        <v>29</v>
      </c>
      <c r="J498" s="5" t="s">
        <v>30</v>
      </c>
      <c r="K498" s="5" t="s">
        <v>75</v>
      </c>
      <c r="L498" s="5" t="s">
        <v>84</v>
      </c>
      <c r="M498" s="5" t="s">
        <v>77</v>
      </c>
      <c r="N498" s="5" t="s">
        <v>70</v>
      </c>
      <c r="O498" s="5" t="s">
        <v>50</v>
      </c>
      <c r="P498" s="5" t="s">
        <v>85</v>
      </c>
      <c r="Q498" s="5" t="s">
        <v>35</v>
      </c>
      <c r="R498" s="5" t="s">
        <v>79</v>
      </c>
      <c r="S498" s="5" t="s">
        <v>63</v>
      </c>
      <c r="T498" s="5" t="s">
        <v>87</v>
      </c>
      <c r="U498" s="5" t="s">
        <v>80</v>
      </c>
    </row>
    <row r="499" spans="1:21" ht="18">
      <c r="A499" s="5" t="s">
        <v>40</v>
      </c>
      <c r="B499" s="5" t="s">
        <v>43</v>
      </c>
      <c r="C499" s="5" t="s">
        <v>92</v>
      </c>
      <c r="D499" s="5" t="s">
        <v>68</v>
      </c>
      <c r="E499" s="5" t="s">
        <v>93</v>
      </c>
      <c r="F499" s="5" t="s">
        <v>26</v>
      </c>
      <c r="G499" s="5" t="s">
        <v>71</v>
      </c>
      <c r="H499" s="5" t="s">
        <v>82</v>
      </c>
      <c r="I499" s="5" t="s">
        <v>73</v>
      </c>
      <c r="J499" s="5" t="s">
        <v>30</v>
      </c>
      <c r="K499" s="5" t="s">
        <v>31</v>
      </c>
      <c r="L499" s="5" t="s">
        <v>47</v>
      </c>
      <c r="M499" s="5" t="s">
        <v>48</v>
      </c>
      <c r="N499" s="5" t="s">
        <v>70</v>
      </c>
      <c r="O499" s="5" t="s">
        <v>50</v>
      </c>
      <c r="P499" s="5" t="s">
        <v>85</v>
      </c>
      <c r="Q499" s="5" t="s">
        <v>35</v>
      </c>
      <c r="R499" s="5" t="s">
        <v>36</v>
      </c>
      <c r="S499" s="5" t="s">
        <v>67</v>
      </c>
      <c r="T499" s="5" t="s">
        <v>87</v>
      </c>
      <c r="U499" s="5" t="s">
        <v>56</v>
      </c>
    </row>
    <row r="500" spans="1:21" customFormat="1" ht="12" hidden="1">
      <c r="A500" s="1" t="s">
        <v>40</v>
      </c>
      <c r="B500" s="1" t="s">
        <v>22</v>
      </c>
      <c r="C500" s="1" t="s">
        <v>92</v>
      </c>
      <c r="D500" s="1" t="s">
        <v>98</v>
      </c>
      <c r="E500" s="1" t="s">
        <v>25</v>
      </c>
      <c r="F500" s="1" t="s">
        <v>42</v>
      </c>
    </row>
    <row r="501" spans="1:21" customFormat="1" ht="12" hidden="1">
      <c r="A501" s="1" t="s">
        <v>40</v>
      </c>
      <c r="B501" s="1" t="s">
        <v>22</v>
      </c>
      <c r="C501" s="1" t="s">
        <v>92</v>
      </c>
      <c r="D501" s="1" t="s">
        <v>98</v>
      </c>
      <c r="E501" s="1" t="s">
        <v>25</v>
      </c>
      <c r="F501" s="1" t="s">
        <v>42</v>
      </c>
    </row>
    <row r="502" spans="1:21" customFormat="1" ht="12" hidden="1">
      <c r="A502" s="1" t="s">
        <v>40</v>
      </c>
      <c r="B502" s="1" t="s">
        <v>22</v>
      </c>
      <c r="C502" s="1" t="s">
        <v>92</v>
      </c>
      <c r="D502" s="1" t="s">
        <v>98</v>
      </c>
      <c r="E502" s="1" t="s">
        <v>25</v>
      </c>
      <c r="F502" s="1" t="s">
        <v>42</v>
      </c>
    </row>
    <row r="503" spans="1:21" customFormat="1" ht="12" hidden="1">
      <c r="A503" s="1" t="s">
        <v>40</v>
      </c>
      <c r="B503" s="1" t="s">
        <v>43</v>
      </c>
      <c r="C503" s="1" t="s">
        <v>92</v>
      </c>
      <c r="D503" s="1" t="s">
        <v>96</v>
      </c>
      <c r="E503" s="1" t="s">
        <v>25</v>
      </c>
      <c r="F503" s="1" t="s">
        <v>42</v>
      </c>
    </row>
    <row r="504" spans="1:21" customFormat="1" ht="12" hidden="1">
      <c r="A504" s="1" t="s">
        <v>40</v>
      </c>
      <c r="B504" s="1" t="s">
        <v>43</v>
      </c>
      <c r="C504" s="1" t="s">
        <v>92</v>
      </c>
      <c r="D504" s="1" t="s">
        <v>96</v>
      </c>
      <c r="E504" s="1" t="s">
        <v>25</v>
      </c>
      <c r="F504" s="1" t="s">
        <v>42</v>
      </c>
    </row>
    <row r="505" spans="1:21" customFormat="1" ht="12" hidden="1">
      <c r="A505" s="1" t="s">
        <v>40</v>
      </c>
      <c r="B505" s="1" t="s">
        <v>43</v>
      </c>
      <c r="C505" s="1" t="s">
        <v>92</v>
      </c>
      <c r="D505" s="1" t="s">
        <v>96</v>
      </c>
      <c r="E505" s="1" t="s">
        <v>25</v>
      </c>
      <c r="F505" s="1" t="s">
        <v>42</v>
      </c>
    </row>
    <row r="506" spans="1:21" customFormat="1" ht="12" hidden="1">
      <c r="A506" s="1" t="s">
        <v>40</v>
      </c>
      <c r="B506" s="1" t="s">
        <v>43</v>
      </c>
      <c r="C506" s="1" t="s">
        <v>92</v>
      </c>
      <c r="D506" s="1" t="s">
        <v>98</v>
      </c>
      <c r="E506" s="1" t="s">
        <v>25</v>
      </c>
      <c r="F506" s="1" t="s">
        <v>42</v>
      </c>
    </row>
    <row r="507" spans="1:21" customFormat="1" ht="12" hidden="1">
      <c r="A507" s="1" t="s">
        <v>21</v>
      </c>
      <c r="B507" s="1" t="s">
        <v>22</v>
      </c>
      <c r="C507" s="1" t="s">
        <v>92</v>
      </c>
      <c r="D507" s="1" t="s">
        <v>96</v>
      </c>
      <c r="E507" s="1" t="s">
        <v>25</v>
      </c>
      <c r="F507" s="1" t="s">
        <v>42</v>
      </c>
    </row>
    <row r="508" spans="1:21" customFormat="1" ht="12" hidden="1">
      <c r="A508" s="1" t="s">
        <v>40</v>
      </c>
      <c r="B508" s="1" t="s">
        <v>43</v>
      </c>
      <c r="C508" s="1" t="s">
        <v>92</v>
      </c>
      <c r="D508" s="1" t="s">
        <v>96</v>
      </c>
      <c r="E508" s="1" t="s">
        <v>25</v>
      </c>
      <c r="F508" s="1" t="s">
        <v>42</v>
      </c>
    </row>
    <row r="509" spans="1:21" customFormat="1" ht="12" hidden="1">
      <c r="A509" s="1" t="s">
        <v>40</v>
      </c>
      <c r="B509" s="1" t="s">
        <v>22</v>
      </c>
      <c r="C509" s="1" t="s">
        <v>92</v>
      </c>
      <c r="D509" s="1" t="s">
        <v>96</v>
      </c>
      <c r="E509" s="1" t="s">
        <v>25</v>
      </c>
      <c r="F509" s="1" t="s">
        <v>42</v>
      </c>
    </row>
    <row r="510" spans="1:21" customFormat="1" ht="12" hidden="1">
      <c r="A510" s="1" t="s">
        <v>40</v>
      </c>
      <c r="B510" s="1" t="s">
        <v>88</v>
      </c>
      <c r="C510" s="1" t="s">
        <v>92</v>
      </c>
      <c r="D510" s="1" t="s">
        <v>96</v>
      </c>
      <c r="E510" s="1" t="s">
        <v>25</v>
      </c>
      <c r="F510" s="1" t="s">
        <v>42</v>
      </c>
    </row>
    <row r="511" spans="1:21" customFormat="1" ht="12" hidden="1">
      <c r="A511" s="1" t="s">
        <v>40</v>
      </c>
      <c r="B511" s="1" t="s">
        <v>22</v>
      </c>
      <c r="C511" s="1" t="s">
        <v>92</v>
      </c>
      <c r="D511" s="1" t="s">
        <v>96</v>
      </c>
      <c r="E511" s="1" t="s">
        <v>25</v>
      </c>
      <c r="F511" s="1" t="s">
        <v>42</v>
      </c>
    </row>
    <row r="512" spans="1:21" customFormat="1" ht="12" hidden="1">
      <c r="A512" s="1" t="s">
        <v>21</v>
      </c>
      <c r="B512" s="1" t="s">
        <v>43</v>
      </c>
      <c r="C512" s="1" t="s">
        <v>92</v>
      </c>
      <c r="D512" s="1" t="s">
        <v>98</v>
      </c>
      <c r="E512" s="1" t="s">
        <v>25</v>
      </c>
      <c r="F512" s="1" t="s">
        <v>42</v>
      </c>
    </row>
    <row r="513" spans="1:21" customFormat="1" ht="12" hidden="1">
      <c r="A513" s="1" t="s">
        <v>40</v>
      </c>
      <c r="B513" s="1" t="s">
        <v>43</v>
      </c>
      <c r="C513" s="1" t="s">
        <v>92</v>
      </c>
      <c r="D513" s="1" t="s">
        <v>96</v>
      </c>
      <c r="E513" s="1" t="s">
        <v>25</v>
      </c>
      <c r="F513" s="1" t="s">
        <v>42</v>
      </c>
    </row>
    <row r="514" spans="1:21" customFormat="1" ht="12" hidden="1">
      <c r="A514" s="1" t="s">
        <v>40</v>
      </c>
      <c r="B514" s="1" t="s">
        <v>43</v>
      </c>
      <c r="C514" s="1" t="s">
        <v>92</v>
      </c>
      <c r="D514" s="1" t="s">
        <v>96</v>
      </c>
      <c r="E514" s="1" t="s">
        <v>25</v>
      </c>
      <c r="F514" s="1" t="s">
        <v>42</v>
      </c>
    </row>
    <row r="515" spans="1:21" customFormat="1" ht="12" hidden="1">
      <c r="A515" s="1" t="s">
        <v>40</v>
      </c>
      <c r="B515" s="1" t="s">
        <v>22</v>
      </c>
      <c r="C515" s="1" t="s">
        <v>92</v>
      </c>
      <c r="D515" s="1" t="s">
        <v>96</v>
      </c>
      <c r="E515" s="1" t="s">
        <v>25</v>
      </c>
      <c r="F515" s="1" t="s">
        <v>42</v>
      </c>
    </row>
    <row r="516" spans="1:21" customFormat="1" ht="12" hidden="1">
      <c r="A516" s="1" t="s">
        <v>40</v>
      </c>
      <c r="B516" s="1" t="s">
        <v>22</v>
      </c>
      <c r="C516" s="1" t="s">
        <v>92</v>
      </c>
      <c r="D516" s="1" t="s">
        <v>96</v>
      </c>
      <c r="E516" s="1" t="s">
        <v>25</v>
      </c>
      <c r="F516" s="1" t="s">
        <v>42</v>
      </c>
    </row>
    <row r="517" spans="1:21" customFormat="1" ht="12" hidden="1">
      <c r="A517" s="1" t="s">
        <v>40</v>
      </c>
      <c r="B517" s="1" t="s">
        <v>22</v>
      </c>
      <c r="C517" s="1" t="s">
        <v>92</v>
      </c>
      <c r="D517" s="1" t="s">
        <v>96</v>
      </c>
      <c r="E517" s="1" t="s">
        <v>25</v>
      </c>
      <c r="F517" s="1" t="s">
        <v>42</v>
      </c>
    </row>
    <row r="518" spans="1:21" ht="18">
      <c r="A518" s="5" t="s">
        <v>40</v>
      </c>
      <c r="B518" s="5" t="s">
        <v>22</v>
      </c>
      <c r="C518" s="5" t="s">
        <v>92</v>
      </c>
      <c r="D518" s="5" t="s">
        <v>96</v>
      </c>
      <c r="E518" s="5" t="s">
        <v>25</v>
      </c>
      <c r="F518" s="5" t="s">
        <v>26</v>
      </c>
      <c r="G518" s="5" t="s">
        <v>45</v>
      </c>
      <c r="H518" s="5" t="s">
        <v>97</v>
      </c>
      <c r="I518" s="5" t="s">
        <v>29</v>
      </c>
      <c r="J518" s="5" t="s">
        <v>46</v>
      </c>
      <c r="K518" s="5" t="s">
        <v>31</v>
      </c>
      <c r="L518" s="5" t="s">
        <v>58</v>
      </c>
      <c r="M518" s="5" t="s">
        <v>48</v>
      </c>
      <c r="N518" s="5" t="s">
        <v>49</v>
      </c>
      <c r="O518" s="5" t="s">
        <v>65</v>
      </c>
      <c r="P518" s="5" t="s">
        <v>51</v>
      </c>
      <c r="Q518" s="5" t="s">
        <v>52</v>
      </c>
      <c r="R518" s="5" t="s">
        <v>66</v>
      </c>
      <c r="S518" s="5" t="s">
        <v>67</v>
      </c>
      <c r="T518" s="5" t="s">
        <v>55</v>
      </c>
      <c r="U518" s="5" t="s">
        <v>56</v>
      </c>
    </row>
    <row r="519" spans="1:21" customFormat="1" ht="12" hidden="1">
      <c r="A519" s="1" t="s">
        <v>40</v>
      </c>
      <c r="B519" s="1" t="s">
        <v>43</v>
      </c>
      <c r="C519" s="1" t="s">
        <v>92</v>
      </c>
      <c r="D519" s="1" t="s">
        <v>101</v>
      </c>
      <c r="E519" s="1" t="s">
        <v>25</v>
      </c>
      <c r="F519" s="1" t="s">
        <v>42</v>
      </c>
    </row>
    <row r="520" spans="1:21" customFormat="1" ht="12" hidden="1">
      <c r="A520" s="1" t="s">
        <v>40</v>
      </c>
      <c r="B520" s="1" t="s">
        <v>22</v>
      </c>
      <c r="C520" s="1" t="s">
        <v>92</v>
      </c>
      <c r="D520" s="1" t="s">
        <v>96</v>
      </c>
      <c r="E520" s="1" t="s">
        <v>25</v>
      </c>
      <c r="F520" s="1" t="s">
        <v>42</v>
      </c>
    </row>
    <row r="521" spans="1:21" ht="18">
      <c r="A521" s="5" t="s">
        <v>40</v>
      </c>
      <c r="B521" s="5" t="s">
        <v>44</v>
      </c>
      <c r="C521" s="5" t="s">
        <v>92</v>
      </c>
      <c r="D521" s="5" t="s">
        <v>96</v>
      </c>
      <c r="E521" s="5" t="s">
        <v>25</v>
      </c>
      <c r="F521" s="5" t="s">
        <v>26</v>
      </c>
      <c r="G521" s="5" t="s">
        <v>71</v>
      </c>
      <c r="H521" s="5" t="s">
        <v>97</v>
      </c>
      <c r="I521" s="5" t="s">
        <v>94</v>
      </c>
      <c r="J521" s="5" t="s">
        <v>30</v>
      </c>
      <c r="K521" s="5" t="s">
        <v>75</v>
      </c>
      <c r="L521" s="5" t="s">
        <v>84</v>
      </c>
      <c r="M521" s="5" t="s">
        <v>77</v>
      </c>
      <c r="N521" s="5" t="s">
        <v>70</v>
      </c>
      <c r="O521" s="5" t="s">
        <v>50</v>
      </c>
      <c r="P521" s="5" t="s">
        <v>85</v>
      </c>
      <c r="Q521" s="5" t="s">
        <v>86</v>
      </c>
      <c r="R521" s="5" t="s">
        <v>79</v>
      </c>
      <c r="S521" s="5" t="s">
        <v>37</v>
      </c>
      <c r="T521" s="5" t="s">
        <v>87</v>
      </c>
      <c r="U521" s="5" t="s">
        <v>39</v>
      </c>
    </row>
    <row r="522" spans="1:21" ht="18">
      <c r="A522" s="5" t="s">
        <v>40</v>
      </c>
      <c r="B522" s="5" t="s">
        <v>44</v>
      </c>
      <c r="C522" s="5" t="s">
        <v>92</v>
      </c>
      <c r="D522" s="5" t="s">
        <v>96</v>
      </c>
      <c r="E522" s="5" t="s">
        <v>25</v>
      </c>
      <c r="F522" s="5" t="s">
        <v>26</v>
      </c>
      <c r="G522" s="5" t="s">
        <v>71</v>
      </c>
      <c r="H522" s="5" t="s">
        <v>97</v>
      </c>
      <c r="I522" s="5" t="s">
        <v>94</v>
      </c>
      <c r="J522" s="5" t="s">
        <v>30</v>
      </c>
      <c r="K522" s="5" t="s">
        <v>75</v>
      </c>
      <c r="L522" s="5" t="s">
        <v>84</v>
      </c>
      <c r="M522" s="5" t="s">
        <v>77</v>
      </c>
      <c r="N522" s="5" t="s">
        <v>70</v>
      </c>
      <c r="O522" s="5" t="s">
        <v>90</v>
      </c>
      <c r="P522" s="5" t="s">
        <v>85</v>
      </c>
      <c r="Q522" s="5" t="s">
        <v>35</v>
      </c>
      <c r="R522" s="5" t="s">
        <v>79</v>
      </c>
      <c r="S522" s="5" t="s">
        <v>37</v>
      </c>
      <c r="T522" s="5" t="s">
        <v>87</v>
      </c>
      <c r="U522" s="5" t="s">
        <v>64</v>
      </c>
    </row>
    <row r="523" spans="1:21" ht="18">
      <c r="A523" s="5" t="s">
        <v>40</v>
      </c>
      <c r="B523" s="5" t="s">
        <v>22</v>
      </c>
      <c r="C523" s="5" t="s">
        <v>92</v>
      </c>
      <c r="D523" s="5" t="s">
        <v>101</v>
      </c>
      <c r="E523" s="5" t="s">
        <v>25</v>
      </c>
      <c r="F523" s="5" t="s">
        <v>26</v>
      </c>
      <c r="G523" s="5" t="s">
        <v>71</v>
      </c>
      <c r="H523" s="5" t="s">
        <v>82</v>
      </c>
      <c r="I523" s="5" t="s">
        <v>29</v>
      </c>
      <c r="J523" s="5" t="s">
        <v>30</v>
      </c>
      <c r="K523" s="5" t="s">
        <v>57</v>
      </c>
      <c r="L523" s="5" t="s">
        <v>76</v>
      </c>
      <c r="M523" s="5" t="s">
        <v>77</v>
      </c>
      <c r="N523" s="5" t="s">
        <v>70</v>
      </c>
      <c r="O523" s="5" t="s">
        <v>50</v>
      </c>
      <c r="P523" s="5" t="s">
        <v>85</v>
      </c>
      <c r="Q523" s="5" t="s">
        <v>86</v>
      </c>
      <c r="R523" s="5" t="s">
        <v>79</v>
      </c>
      <c r="S523" s="5" t="s">
        <v>37</v>
      </c>
      <c r="T523" s="5" t="s">
        <v>38</v>
      </c>
      <c r="U523" s="5" t="s">
        <v>80</v>
      </c>
    </row>
    <row r="524" spans="1:21" ht="18">
      <c r="A524" s="5" t="s">
        <v>21</v>
      </c>
      <c r="B524" s="5" t="s">
        <v>22</v>
      </c>
      <c r="C524" s="5" t="s">
        <v>92</v>
      </c>
      <c r="D524" s="5" t="s">
        <v>96</v>
      </c>
      <c r="E524" s="5" t="s">
        <v>25</v>
      </c>
      <c r="F524" s="5" t="s">
        <v>26</v>
      </c>
      <c r="G524" s="5" t="s">
        <v>81</v>
      </c>
      <c r="H524" s="5" t="s">
        <v>28</v>
      </c>
      <c r="I524" s="5" t="s">
        <v>29</v>
      </c>
      <c r="J524" s="5" t="s">
        <v>30</v>
      </c>
      <c r="K524" s="5" t="s">
        <v>75</v>
      </c>
      <c r="L524" s="5" t="s">
        <v>76</v>
      </c>
      <c r="M524" s="5" t="s">
        <v>77</v>
      </c>
      <c r="N524" s="5" t="s">
        <v>70</v>
      </c>
      <c r="O524" s="5" t="s">
        <v>33</v>
      </c>
      <c r="P524" s="5" t="s">
        <v>61</v>
      </c>
      <c r="Q524" s="5" t="s">
        <v>62</v>
      </c>
      <c r="R524" s="5" t="s">
        <v>66</v>
      </c>
      <c r="S524" s="5" t="s">
        <v>63</v>
      </c>
      <c r="T524" s="5" t="s">
        <v>87</v>
      </c>
      <c r="U524" s="5" t="s">
        <v>80</v>
      </c>
    </row>
    <row r="525" spans="1:21" customFormat="1" ht="12" hidden="1">
      <c r="A525" s="1" t="s">
        <v>40</v>
      </c>
      <c r="B525" s="1" t="s">
        <v>43</v>
      </c>
      <c r="C525" s="1" t="s">
        <v>92</v>
      </c>
      <c r="D525" s="1" t="s">
        <v>24</v>
      </c>
      <c r="E525" s="1" t="s">
        <v>93</v>
      </c>
      <c r="F525" s="1" t="s">
        <v>42</v>
      </c>
    </row>
    <row r="526" spans="1:21" customFormat="1" ht="12" hidden="1">
      <c r="A526" s="1" t="s">
        <v>21</v>
      </c>
      <c r="B526" s="1" t="s">
        <v>43</v>
      </c>
      <c r="C526" s="1" t="s">
        <v>92</v>
      </c>
      <c r="D526" s="1" t="s">
        <v>24</v>
      </c>
      <c r="E526" s="1" t="s">
        <v>93</v>
      </c>
      <c r="F526" s="1" t="s">
        <v>42</v>
      </c>
    </row>
    <row r="527" spans="1:21" customFormat="1" ht="12" hidden="1">
      <c r="A527" s="1" t="s">
        <v>40</v>
      </c>
      <c r="B527" s="1" t="s">
        <v>44</v>
      </c>
      <c r="C527" s="1" t="s">
        <v>92</v>
      </c>
      <c r="D527" s="1" t="s">
        <v>24</v>
      </c>
      <c r="E527" s="1" t="s">
        <v>93</v>
      </c>
      <c r="F527" s="1" t="s">
        <v>42</v>
      </c>
    </row>
    <row r="528" spans="1:21" customFormat="1" ht="12" hidden="1">
      <c r="A528" s="1" t="s">
        <v>40</v>
      </c>
      <c r="B528" s="1" t="s">
        <v>43</v>
      </c>
      <c r="C528" s="1" t="s">
        <v>92</v>
      </c>
      <c r="D528" s="1" t="s">
        <v>24</v>
      </c>
      <c r="E528" s="1" t="s">
        <v>93</v>
      </c>
      <c r="F528" s="1" t="s">
        <v>42</v>
      </c>
    </row>
    <row r="529" spans="1:21" customFormat="1" ht="12" hidden="1">
      <c r="A529" s="1" t="s">
        <v>40</v>
      </c>
      <c r="B529" s="1" t="s">
        <v>43</v>
      </c>
      <c r="C529" s="1" t="s">
        <v>92</v>
      </c>
      <c r="D529" s="1" t="s">
        <v>24</v>
      </c>
      <c r="E529" s="1" t="s">
        <v>93</v>
      </c>
      <c r="F529" s="1" t="s">
        <v>42</v>
      </c>
    </row>
    <row r="530" spans="1:21" customFormat="1" ht="12" hidden="1">
      <c r="A530" s="1" t="s">
        <v>40</v>
      </c>
      <c r="B530" s="1" t="s">
        <v>88</v>
      </c>
      <c r="C530" s="1" t="s">
        <v>92</v>
      </c>
      <c r="D530" s="1" t="s">
        <v>24</v>
      </c>
      <c r="E530" s="1" t="s">
        <v>93</v>
      </c>
      <c r="F530" s="1" t="s">
        <v>42</v>
      </c>
    </row>
    <row r="531" spans="1:21" customFormat="1" ht="12" hidden="1">
      <c r="A531" s="1" t="s">
        <v>40</v>
      </c>
      <c r="B531" s="1" t="s">
        <v>43</v>
      </c>
      <c r="C531" s="1" t="s">
        <v>92</v>
      </c>
      <c r="D531" s="1" t="s">
        <v>24</v>
      </c>
      <c r="E531" s="1" t="s">
        <v>25</v>
      </c>
      <c r="F531" s="1" t="s">
        <v>42</v>
      </c>
    </row>
    <row r="532" spans="1:21" customFormat="1" ht="12" hidden="1">
      <c r="A532" s="1" t="s">
        <v>40</v>
      </c>
      <c r="B532" s="1" t="s">
        <v>43</v>
      </c>
      <c r="C532" s="1" t="s">
        <v>92</v>
      </c>
      <c r="D532" s="1" t="s">
        <v>24</v>
      </c>
      <c r="E532" s="1" t="s">
        <v>93</v>
      </c>
      <c r="F532" s="1" t="s">
        <v>42</v>
      </c>
    </row>
    <row r="533" spans="1:21" customFormat="1" ht="12" hidden="1">
      <c r="A533" s="1" t="s">
        <v>40</v>
      </c>
      <c r="B533" s="1" t="s">
        <v>44</v>
      </c>
      <c r="C533" s="1" t="s">
        <v>92</v>
      </c>
      <c r="D533" s="1" t="s">
        <v>24</v>
      </c>
      <c r="E533" s="1" t="s">
        <v>93</v>
      </c>
      <c r="F533" s="1" t="s">
        <v>42</v>
      </c>
    </row>
    <row r="534" spans="1:21" customFormat="1" ht="12" hidden="1">
      <c r="A534" s="1" t="s">
        <v>40</v>
      </c>
      <c r="B534" s="1" t="s">
        <v>43</v>
      </c>
      <c r="C534" s="1" t="s">
        <v>92</v>
      </c>
      <c r="D534" s="1" t="s">
        <v>24</v>
      </c>
      <c r="E534" s="1" t="s">
        <v>93</v>
      </c>
      <c r="F534" s="1" t="s">
        <v>42</v>
      </c>
    </row>
    <row r="535" spans="1:21" customFormat="1" ht="12" hidden="1">
      <c r="A535" s="1" t="s">
        <v>40</v>
      </c>
      <c r="B535" s="1" t="s">
        <v>43</v>
      </c>
      <c r="C535" s="1" t="s">
        <v>92</v>
      </c>
      <c r="D535" s="1" t="s">
        <v>24</v>
      </c>
      <c r="E535" s="1" t="s">
        <v>93</v>
      </c>
      <c r="F535" s="1" t="s">
        <v>42</v>
      </c>
    </row>
    <row r="536" spans="1:21" customFormat="1" ht="12" hidden="1">
      <c r="A536" s="1" t="s">
        <v>40</v>
      </c>
      <c r="B536" s="1" t="s">
        <v>43</v>
      </c>
      <c r="C536" s="1" t="s">
        <v>92</v>
      </c>
      <c r="D536" s="1" t="s">
        <v>24</v>
      </c>
      <c r="E536" s="1" t="s">
        <v>93</v>
      </c>
      <c r="F536" s="1" t="s">
        <v>42</v>
      </c>
      <c r="U536" s="1"/>
    </row>
    <row r="537" spans="1:21" customFormat="1" ht="12" hidden="1">
      <c r="A537" s="1" t="s">
        <v>40</v>
      </c>
      <c r="B537" s="1" t="s">
        <v>43</v>
      </c>
      <c r="C537" s="1" t="s">
        <v>92</v>
      </c>
      <c r="D537" s="1" t="s">
        <v>24</v>
      </c>
      <c r="E537" s="1" t="s">
        <v>93</v>
      </c>
      <c r="F537" s="1" t="s">
        <v>42</v>
      </c>
    </row>
    <row r="538" spans="1:21" customFormat="1" ht="12" hidden="1">
      <c r="A538" s="1" t="s">
        <v>40</v>
      </c>
      <c r="B538" s="1" t="s">
        <v>43</v>
      </c>
      <c r="C538" s="1" t="s">
        <v>92</v>
      </c>
      <c r="D538" s="1" t="s">
        <v>24</v>
      </c>
      <c r="E538" s="1" t="s">
        <v>25</v>
      </c>
      <c r="F538" s="1" t="s">
        <v>42</v>
      </c>
    </row>
    <row r="539" spans="1:21" customFormat="1" ht="12" hidden="1">
      <c r="A539" s="1" t="s">
        <v>40</v>
      </c>
      <c r="B539" s="1" t="s">
        <v>43</v>
      </c>
      <c r="C539" s="1" t="s">
        <v>92</v>
      </c>
      <c r="D539" s="1" t="s">
        <v>24</v>
      </c>
      <c r="E539" s="1" t="s">
        <v>93</v>
      </c>
      <c r="F539" s="1" t="s">
        <v>42</v>
      </c>
      <c r="R539" s="1"/>
    </row>
    <row r="540" spans="1:21" customFormat="1" ht="12" hidden="1">
      <c r="A540" s="1" t="s">
        <v>40</v>
      </c>
      <c r="B540" s="1" t="s">
        <v>43</v>
      </c>
      <c r="C540" s="1" t="s">
        <v>92</v>
      </c>
      <c r="D540" s="1" t="s">
        <v>24</v>
      </c>
      <c r="E540" s="1" t="s">
        <v>93</v>
      </c>
      <c r="F540" s="1" t="s">
        <v>42</v>
      </c>
    </row>
    <row r="541" spans="1:21" customFormat="1" ht="12" hidden="1">
      <c r="A541" s="1" t="s">
        <v>40</v>
      </c>
      <c r="B541" s="1" t="s">
        <v>43</v>
      </c>
      <c r="C541" s="1" t="s">
        <v>92</v>
      </c>
      <c r="D541" s="1" t="s">
        <v>24</v>
      </c>
      <c r="E541" s="1" t="s">
        <v>93</v>
      </c>
      <c r="F541" s="1" t="s">
        <v>42</v>
      </c>
    </row>
    <row r="542" spans="1:21" customFormat="1" ht="12" hidden="1">
      <c r="A542" s="1" t="s">
        <v>40</v>
      </c>
      <c r="B542" s="1" t="s">
        <v>43</v>
      </c>
      <c r="C542" s="1" t="s">
        <v>92</v>
      </c>
      <c r="D542" s="1" t="s">
        <v>24</v>
      </c>
      <c r="E542" s="1" t="s">
        <v>93</v>
      </c>
      <c r="F542" s="1" t="s">
        <v>42</v>
      </c>
    </row>
    <row r="543" spans="1:21" customFormat="1" ht="12" hidden="1">
      <c r="A543" s="1" t="s">
        <v>21</v>
      </c>
      <c r="B543" s="1" t="s">
        <v>43</v>
      </c>
      <c r="C543" s="1" t="s">
        <v>92</v>
      </c>
      <c r="D543" s="1" t="s">
        <v>24</v>
      </c>
      <c r="E543" s="1" t="s">
        <v>93</v>
      </c>
      <c r="F543" s="1" t="s">
        <v>42</v>
      </c>
    </row>
    <row r="544" spans="1:21" customFormat="1" ht="12" hidden="1">
      <c r="A544" s="1" t="s">
        <v>40</v>
      </c>
      <c r="B544" s="1" t="s">
        <v>43</v>
      </c>
      <c r="C544" s="1" t="s">
        <v>92</v>
      </c>
      <c r="D544" s="1" t="s">
        <v>99</v>
      </c>
      <c r="E544" s="1" t="s">
        <v>93</v>
      </c>
      <c r="F544" s="1" t="s">
        <v>42</v>
      </c>
    </row>
    <row r="545" spans="1:21" customFormat="1" ht="12" hidden="1">
      <c r="A545" s="1" t="s">
        <v>40</v>
      </c>
      <c r="B545" s="1" t="s">
        <v>22</v>
      </c>
      <c r="C545" s="1" t="s">
        <v>92</v>
      </c>
      <c r="D545" s="1" t="s">
        <v>24</v>
      </c>
      <c r="E545" s="1" t="s">
        <v>93</v>
      </c>
      <c r="F545" s="1" t="s">
        <v>42</v>
      </c>
    </row>
    <row r="546" spans="1:21" customFormat="1" ht="12" hidden="1">
      <c r="A546" s="1" t="s">
        <v>40</v>
      </c>
      <c r="B546" s="1" t="s">
        <v>43</v>
      </c>
      <c r="C546" s="1" t="s">
        <v>92</v>
      </c>
      <c r="D546" s="1" t="s">
        <v>24</v>
      </c>
      <c r="E546" s="1" t="s">
        <v>25</v>
      </c>
      <c r="F546" s="1" t="s">
        <v>42</v>
      </c>
    </row>
    <row r="547" spans="1:21" customFormat="1" ht="12" hidden="1">
      <c r="A547" s="1" t="s">
        <v>40</v>
      </c>
      <c r="B547" s="1" t="s">
        <v>43</v>
      </c>
      <c r="C547" s="1" t="s">
        <v>92</v>
      </c>
      <c r="D547" s="1" t="s">
        <v>24</v>
      </c>
      <c r="E547" s="1" t="s">
        <v>93</v>
      </c>
      <c r="F547" s="1" t="s">
        <v>42</v>
      </c>
    </row>
    <row r="548" spans="1:21" customFormat="1" ht="12" hidden="1">
      <c r="A548" s="1" t="s">
        <v>40</v>
      </c>
      <c r="B548" s="1" t="s">
        <v>43</v>
      </c>
      <c r="C548" s="1" t="s">
        <v>92</v>
      </c>
      <c r="D548" s="1" t="s">
        <v>24</v>
      </c>
      <c r="E548" s="1" t="s">
        <v>93</v>
      </c>
      <c r="F548" s="1" t="s">
        <v>42</v>
      </c>
    </row>
    <row r="549" spans="1:21" customFormat="1" ht="12" hidden="1">
      <c r="A549" s="1" t="s">
        <v>40</v>
      </c>
      <c r="B549" s="1" t="s">
        <v>43</v>
      </c>
      <c r="C549" s="1" t="s">
        <v>92</v>
      </c>
      <c r="D549" s="1" t="s">
        <v>24</v>
      </c>
      <c r="E549" s="1" t="s">
        <v>93</v>
      </c>
      <c r="F549" s="1" t="s">
        <v>42</v>
      </c>
    </row>
    <row r="550" spans="1:21" customFormat="1" ht="12" hidden="1">
      <c r="A550" s="1" t="s">
        <v>40</v>
      </c>
      <c r="B550" s="1" t="s">
        <v>43</v>
      </c>
      <c r="C550" s="1" t="s">
        <v>92</v>
      </c>
      <c r="D550" s="1" t="s">
        <v>24</v>
      </c>
      <c r="E550" s="1" t="s">
        <v>93</v>
      </c>
      <c r="F550" s="1" t="s">
        <v>42</v>
      </c>
    </row>
    <row r="551" spans="1:21" customFormat="1" ht="12" hidden="1">
      <c r="A551" s="1" t="s">
        <v>40</v>
      </c>
      <c r="B551" s="1" t="s">
        <v>22</v>
      </c>
      <c r="C551" s="1" t="s">
        <v>92</v>
      </c>
      <c r="D551" s="1" t="s">
        <v>24</v>
      </c>
      <c r="E551" s="1" t="s">
        <v>93</v>
      </c>
      <c r="F551" s="1" t="s">
        <v>42</v>
      </c>
    </row>
    <row r="552" spans="1:21" customFormat="1" ht="12" hidden="1">
      <c r="A552" s="1" t="s">
        <v>40</v>
      </c>
      <c r="B552" s="1" t="s">
        <v>88</v>
      </c>
      <c r="C552" s="1" t="s">
        <v>92</v>
      </c>
      <c r="D552" s="1" t="s">
        <v>24</v>
      </c>
      <c r="E552" s="1" t="s">
        <v>93</v>
      </c>
      <c r="F552" s="1" t="s">
        <v>42</v>
      </c>
    </row>
    <row r="553" spans="1:21" ht="18">
      <c r="A553" s="5" t="s">
        <v>40</v>
      </c>
      <c r="B553" s="5" t="s">
        <v>22</v>
      </c>
      <c r="C553" s="5" t="s">
        <v>92</v>
      </c>
      <c r="D553" s="5" t="s">
        <v>24</v>
      </c>
      <c r="E553" s="5" t="s">
        <v>93</v>
      </c>
      <c r="F553" s="5" t="s">
        <v>26</v>
      </c>
      <c r="G553" s="5" t="s">
        <v>81</v>
      </c>
      <c r="H553" s="5" t="s">
        <v>97</v>
      </c>
      <c r="I553" s="5" t="s">
        <v>29</v>
      </c>
      <c r="J553" s="5" t="s">
        <v>30</v>
      </c>
      <c r="K553" s="5" t="s">
        <v>75</v>
      </c>
      <c r="L553" s="5" t="s">
        <v>84</v>
      </c>
      <c r="M553" s="5" t="s">
        <v>59</v>
      </c>
      <c r="N553" s="5" t="s">
        <v>70</v>
      </c>
      <c r="O553" s="5" t="s">
        <v>33</v>
      </c>
      <c r="P553" s="5" t="s">
        <v>85</v>
      </c>
      <c r="Q553" s="5" t="s">
        <v>86</v>
      </c>
      <c r="R553" s="5" t="s">
        <v>79</v>
      </c>
      <c r="S553" s="5" t="s">
        <v>54</v>
      </c>
      <c r="T553" s="5" t="s">
        <v>87</v>
      </c>
      <c r="U553" s="5" t="s">
        <v>56</v>
      </c>
    </row>
    <row r="554" spans="1:21" ht="18">
      <c r="A554" s="5" t="s">
        <v>40</v>
      </c>
      <c r="B554" s="5" t="s">
        <v>22</v>
      </c>
      <c r="C554" s="5" t="s">
        <v>92</v>
      </c>
      <c r="D554" s="5" t="s">
        <v>24</v>
      </c>
      <c r="E554" s="5" t="s">
        <v>93</v>
      </c>
      <c r="F554" s="5" t="s">
        <v>26</v>
      </c>
      <c r="G554" s="5" t="s">
        <v>71</v>
      </c>
      <c r="H554" s="5" t="s">
        <v>82</v>
      </c>
      <c r="I554" s="5" t="s">
        <v>29</v>
      </c>
      <c r="J554" s="5" t="s">
        <v>89</v>
      </c>
      <c r="K554" s="5" t="s">
        <v>83</v>
      </c>
      <c r="L554" s="5" t="s">
        <v>84</v>
      </c>
      <c r="M554" s="5" t="s">
        <v>77</v>
      </c>
      <c r="N554" s="5" t="s">
        <v>78</v>
      </c>
      <c r="O554" s="5" t="s">
        <v>65</v>
      </c>
      <c r="P554" s="5" t="s">
        <v>51</v>
      </c>
      <c r="Q554" s="5" t="s">
        <v>86</v>
      </c>
      <c r="R554" s="5" t="s">
        <v>79</v>
      </c>
      <c r="S554" s="5" t="s">
        <v>54</v>
      </c>
      <c r="T554" s="5" t="s">
        <v>87</v>
      </c>
      <c r="U554" s="5" t="s">
        <v>80</v>
      </c>
    </row>
    <row r="555" spans="1:21" ht="18">
      <c r="A555" s="5" t="s">
        <v>40</v>
      </c>
      <c r="B555" s="5" t="s">
        <v>43</v>
      </c>
      <c r="C555" s="5" t="s">
        <v>92</v>
      </c>
      <c r="D555" s="5" t="s">
        <v>24</v>
      </c>
      <c r="E555" s="5" t="s">
        <v>93</v>
      </c>
      <c r="F555" s="5" t="s">
        <v>26</v>
      </c>
      <c r="G555" s="5" t="s">
        <v>45</v>
      </c>
      <c r="H555" s="5" t="s">
        <v>28</v>
      </c>
      <c r="I555" s="5" t="s">
        <v>29</v>
      </c>
      <c r="J555" s="5" t="s">
        <v>30</v>
      </c>
      <c r="K555" s="5" t="s">
        <v>31</v>
      </c>
      <c r="L555" s="5" t="s">
        <v>84</v>
      </c>
      <c r="M555" s="5" t="s">
        <v>48</v>
      </c>
      <c r="N555" s="5" t="s">
        <v>70</v>
      </c>
      <c r="O555" s="5" t="s">
        <v>65</v>
      </c>
      <c r="P555" s="5" t="s">
        <v>51</v>
      </c>
      <c r="Q555" s="5" t="s">
        <v>52</v>
      </c>
      <c r="R555" s="5" t="s">
        <v>66</v>
      </c>
      <c r="S555" s="5" t="s">
        <v>63</v>
      </c>
      <c r="T555" s="5" t="s">
        <v>55</v>
      </c>
      <c r="U555" s="5" t="s">
        <v>64</v>
      </c>
    </row>
    <row r="556" spans="1:21" ht="18">
      <c r="A556" s="5" t="s">
        <v>40</v>
      </c>
      <c r="B556" s="5" t="s">
        <v>88</v>
      </c>
      <c r="C556" s="5" t="s">
        <v>92</v>
      </c>
      <c r="D556" s="5" t="s">
        <v>24</v>
      </c>
      <c r="E556" s="5" t="s">
        <v>93</v>
      </c>
      <c r="F556" s="5" t="s">
        <v>26</v>
      </c>
      <c r="G556" s="5" t="s">
        <v>71</v>
      </c>
      <c r="H556" s="5" t="s">
        <v>82</v>
      </c>
      <c r="I556" s="5" t="s">
        <v>73</v>
      </c>
      <c r="J556" s="5" t="s">
        <v>30</v>
      </c>
      <c r="K556" s="5" t="s">
        <v>31</v>
      </c>
      <c r="L556" s="5" t="s">
        <v>84</v>
      </c>
      <c r="M556" s="5" t="s">
        <v>77</v>
      </c>
      <c r="N556" s="5" t="s">
        <v>70</v>
      </c>
      <c r="O556" s="5" t="s">
        <v>65</v>
      </c>
      <c r="P556" s="5" t="s">
        <v>85</v>
      </c>
      <c r="Q556" s="5" t="s">
        <v>35</v>
      </c>
      <c r="R556" s="5" t="s">
        <v>79</v>
      </c>
      <c r="S556" s="5" t="s">
        <v>63</v>
      </c>
      <c r="T556" s="5" t="s">
        <v>55</v>
      </c>
      <c r="U556" s="5" t="s">
        <v>56</v>
      </c>
    </row>
    <row r="557" spans="1:21" ht="18">
      <c r="A557" s="5" t="s">
        <v>40</v>
      </c>
      <c r="B557" s="5" t="s">
        <v>22</v>
      </c>
      <c r="C557" s="5" t="s">
        <v>92</v>
      </c>
      <c r="D557" s="5" t="s">
        <v>96</v>
      </c>
      <c r="E557" s="5" t="s">
        <v>25</v>
      </c>
      <c r="F557" s="5" t="s">
        <v>26</v>
      </c>
      <c r="G557" s="5" t="s">
        <v>45</v>
      </c>
      <c r="H557" s="5" t="s">
        <v>28</v>
      </c>
      <c r="I557" s="5" t="s">
        <v>29</v>
      </c>
      <c r="J557" s="5" t="s">
        <v>46</v>
      </c>
      <c r="K557" s="5" t="s">
        <v>83</v>
      </c>
      <c r="L557" s="5" t="s">
        <v>76</v>
      </c>
      <c r="M557" s="5" t="s">
        <v>77</v>
      </c>
      <c r="N557" s="5" t="s">
        <v>78</v>
      </c>
      <c r="O557" s="5" t="s">
        <v>50</v>
      </c>
      <c r="P557" s="5" t="s">
        <v>34</v>
      </c>
      <c r="Q557" s="5" t="s">
        <v>86</v>
      </c>
      <c r="R557" s="5" t="s">
        <v>36</v>
      </c>
      <c r="S557" s="5" t="s">
        <v>37</v>
      </c>
      <c r="T557" s="5" t="s">
        <v>91</v>
      </c>
      <c r="U557" s="5" t="s">
        <v>80</v>
      </c>
    </row>
    <row r="558" spans="1:21" customFormat="1" ht="12" hidden="1">
      <c r="A558" s="1" t="s">
        <v>40</v>
      </c>
      <c r="B558" s="1" t="s">
        <v>22</v>
      </c>
      <c r="C558" s="1" t="s">
        <v>92</v>
      </c>
      <c r="D558" s="1" t="s">
        <v>68</v>
      </c>
      <c r="E558" s="1" t="s">
        <v>25</v>
      </c>
      <c r="F558" s="1" t="s">
        <v>42</v>
      </c>
    </row>
    <row r="559" spans="1:21" customFormat="1" ht="12" hidden="1">
      <c r="A559" s="1" t="s">
        <v>21</v>
      </c>
      <c r="B559" s="1" t="s">
        <v>44</v>
      </c>
      <c r="C559" s="1" t="s">
        <v>92</v>
      </c>
      <c r="D559" s="1" t="s">
        <v>68</v>
      </c>
      <c r="E559" s="1" t="s">
        <v>25</v>
      </c>
      <c r="F559" s="1" t="s">
        <v>42</v>
      </c>
    </row>
    <row r="560" spans="1:21" customFormat="1" ht="12" hidden="1">
      <c r="A560" s="1" t="s">
        <v>21</v>
      </c>
      <c r="B560" s="1" t="s">
        <v>22</v>
      </c>
      <c r="C560" s="1" t="s">
        <v>92</v>
      </c>
      <c r="D560" s="1" t="s">
        <v>68</v>
      </c>
      <c r="E560" s="1" t="s">
        <v>25</v>
      </c>
      <c r="F560" s="1" t="s">
        <v>42</v>
      </c>
    </row>
    <row r="561" spans="1:21" customFormat="1" ht="12" hidden="1">
      <c r="A561" s="1" t="s">
        <v>40</v>
      </c>
      <c r="B561" s="1" t="s">
        <v>22</v>
      </c>
      <c r="C561" s="1" t="s">
        <v>92</v>
      </c>
      <c r="D561" s="1" t="s">
        <v>68</v>
      </c>
      <c r="E561" s="1" t="s">
        <v>25</v>
      </c>
      <c r="F561" s="1" t="s">
        <v>42</v>
      </c>
    </row>
    <row r="562" spans="1:21" customFormat="1" ht="12" hidden="1">
      <c r="A562" s="1" t="s">
        <v>40</v>
      </c>
      <c r="B562" s="1" t="s">
        <v>22</v>
      </c>
      <c r="C562" s="1" t="s">
        <v>92</v>
      </c>
      <c r="D562" s="1" t="s">
        <v>68</v>
      </c>
      <c r="E562" s="1" t="s">
        <v>25</v>
      </c>
      <c r="F562" s="1" t="s">
        <v>42</v>
      </c>
    </row>
    <row r="563" spans="1:21" customFormat="1" ht="12" hidden="1">
      <c r="A563" s="1" t="s">
        <v>40</v>
      </c>
      <c r="B563" s="1" t="s">
        <v>22</v>
      </c>
      <c r="C563" s="1" t="s">
        <v>92</v>
      </c>
      <c r="D563" s="1" t="s">
        <v>68</v>
      </c>
      <c r="E563" s="1" t="s">
        <v>25</v>
      </c>
      <c r="F563" s="1" t="s">
        <v>42</v>
      </c>
    </row>
    <row r="564" spans="1:21" customFormat="1" ht="12" hidden="1">
      <c r="A564" s="1" t="s">
        <v>21</v>
      </c>
      <c r="B564" s="1" t="s">
        <v>22</v>
      </c>
      <c r="C564" s="1" t="s">
        <v>92</v>
      </c>
      <c r="D564" s="1" t="s">
        <v>68</v>
      </c>
      <c r="E564" s="1" t="s">
        <v>25</v>
      </c>
      <c r="F564" s="1" t="s">
        <v>42</v>
      </c>
    </row>
    <row r="565" spans="1:21" customFormat="1" ht="12" hidden="1">
      <c r="A565" s="1" t="s">
        <v>21</v>
      </c>
      <c r="B565" s="1" t="s">
        <v>43</v>
      </c>
      <c r="C565" s="1" t="s">
        <v>92</v>
      </c>
      <c r="D565" s="1" t="s">
        <v>68</v>
      </c>
      <c r="E565" s="1" t="s">
        <v>25</v>
      </c>
      <c r="F565" s="1" t="s">
        <v>42</v>
      </c>
    </row>
    <row r="566" spans="1:21" customFormat="1" ht="12" hidden="1">
      <c r="A566" s="1" t="s">
        <v>21</v>
      </c>
      <c r="B566" s="1" t="s">
        <v>44</v>
      </c>
      <c r="C566" s="1" t="s">
        <v>92</v>
      </c>
      <c r="D566" s="1" t="s">
        <v>68</v>
      </c>
      <c r="E566" s="1" t="s">
        <v>25</v>
      </c>
      <c r="F566" s="1" t="s">
        <v>42</v>
      </c>
    </row>
    <row r="567" spans="1:21" ht="18">
      <c r="A567" s="5" t="s">
        <v>40</v>
      </c>
      <c r="B567" s="5" t="s">
        <v>22</v>
      </c>
      <c r="C567" s="5" t="s">
        <v>92</v>
      </c>
      <c r="D567" s="5" t="s">
        <v>68</v>
      </c>
      <c r="E567" s="5" t="s">
        <v>25</v>
      </c>
      <c r="F567" s="5" t="s">
        <v>26</v>
      </c>
      <c r="G567" s="5" t="s">
        <v>81</v>
      </c>
      <c r="H567" s="5" t="s">
        <v>28</v>
      </c>
      <c r="I567" s="5" t="s">
        <v>29</v>
      </c>
      <c r="J567" s="5" t="s">
        <v>30</v>
      </c>
      <c r="K567" s="5" t="s">
        <v>83</v>
      </c>
      <c r="L567" s="5" t="s">
        <v>58</v>
      </c>
      <c r="M567" s="5" t="s">
        <v>77</v>
      </c>
      <c r="N567" s="5" t="s">
        <v>49</v>
      </c>
      <c r="O567" s="5" t="s">
        <v>50</v>
      </c>
      <c r="P567" s="5" t="s">
        <v>34</v>
      </c>
      <c r="Q567" s="5" t="s">
        <v>35</v>
      </c>
      <c r="R567" s="5" t="s">
        <v>79</v>
      </c>
      <c r="S567" s="5" t="s">
        <v>54</v>
      </c>
      <c r="T567" s="5" t="s">
        <v>38</v>
      </c>
      <c r="U567" s="5" t="s">
        <v>39</v>
      </c>
    </row>
    <row r="568" spans="1:21" ht="18">
      <c r="A568" s="5" t="s">
        <v>40</v>
      </c>
      <c r="B568" s="5" t="s">
        <v>22</v>
      </c>
      <c r="C568" s="5" t="s">
        <v>92</v>
      </c>
      <c r="D568" s="5" t="s">
        <v>68</v>
      </c>
      <c r="E568" s="5" t="s">
        <v>25</v>
      </c>
      <c r="F568" s="5" t="s">
        <v>26</v>
      </c>
      <c r="G568" s="5" t="s">
        <v>81</v>
      </c>
      <c r="H568" s="5" t="s">
        <v>28</v>
      </c>
      <c r="I568" s="5" t="s">
        <v>29</v>
      </c>
      <c r="J568" s="5" t="s">
        <v>30</v>
      </c>
      <c r="K568" s="5" t="s">
        <v>75</v>
      </c>
      <c r="L568" s="5" t="s">
        <v>76</v>
      </c>
      <c r="M568" s="5" t="s">
        <v>59</v>
      </c>
      <c r="N568" s="5" t="s">
        <v>70</v>
      </c>
      <c r="O568" s="5" t="s">
        <v>33</v>
      </c>
      <c r="P568" s="5" t="s">
        <v>61</v>
      </c>
      <c r="Q568" s="5" t="s">
        <v>86</v>
      </c>
      <c r="R568" s="5" t="s">
        <v>36</v>
      </c>
      <c r="S568" s="5" t="s">
        <v>63</v>
      </c>
      <c r="T568" s="5" t="s">
        <v>87</v>
      </c>
      <c r="U568" s="5" t="s">
        <v>80</v>
      </c>
    </row>
    <row r="569" spans="1:21" customFormat="1" ht="12" hidden="1">
      <c r="A569" s="1" t="s">
        <v>40</v>
      </c>
      <c r="B569" s="1" t="s">
        <v>22</v>
      </c>
      <c r="C569" s="1" t="s">
        <v>92</v>
      </c>
      <c r="D569" s="1" t="s">
        <v>68</v>
      </c>
      <c r="E569" s="1" t="s">
        <v>25</v>
      </c>
      <c r="F569" s="1" t="s">
        <v>42</v>
      </c>
    </row>
    <row r="570" spans="1:21" customFormat="1" ht="12" hidden="1">
      <c r="A570" s="1" t="s">
        <v>40</v>
      </c>
      <c r="B570" s="1" t="s">
        <v>43</v>
      </c>
      <c r="C570" s="1" t="s">
        <v>92</v>
      </c>
      <c r="D570" s="1" t="s">
        <v>68</v>
      </c>
      <c r="E570" s="1" t="s">
        <v>25</v>
      </c>
      <c r="F570" s="1" t="s">
        <v>42</v>
      </c>
    </row>
    <row r="571" spans="1:21" customFormat="1" ht="12" hidden="1">
      <c r="A571" s="1" t="s">
        <v>40</v>
      </c>
      <c r="B571" s="1" t="s">
        <v>22</v>
      </c>
      <c r="C571" s="1" t="s">
        <v>92</v>
      </c>
      <c r="D571" s="1" t="s">
        <v>68</v>
      </c>
      <c r="E571" s="1" t="s">
        <v>25</v>
      </c>
      <c r="F571" s="1" t="s">
        <v>42</v>
      </c>
    </row>
    <row r="572" spans="1:21" ht="18">
      <c r="A572" s="5" t="s">
        <v>40</v>
      </c>
      <c r="B572" s="5" t="s">
        <v>22</v>
      </c>
      <c r="C572" s="5" t="s">
        <v>92</v>
      </c>
      <c r="D572" s="5" t="s">
        <v>68</v>
      </c>
      <c r="E572" s="5" t="s">
        <v>25</v>
      </c>
      <c r="F572" s="5" t="s">
        <v>26</v>
      </c>
      <c r="G572" s="5" t="s">
        <v>27</v>
      </c>
      <c r="H572" s="5" t="s">
        <v>82</v>
      </c>
      <c r="I572" s="5" t="s">
        <v>73</v>
      </c>
      <c r="J572" s="5" t="s">
        <v>74</v>
      </c>
      <c r="K572" s="5" t="s">
        <v>57</v>
      </c>
      <c r="L572" s="5" t="s">
        <v>47</v>
      </c>
      <c r="M572" s="5" t="s">
        <v>95</v>
      </c>
      <c r="N572" s="5" t="s">
        <v>78</v>
      </c>
      <c r="O572" s="5" t="s">
        <v>50</v>
      </c>
      <c r="P572" s="5" t="s">
        <v>61</v>
      </c>
      <c r="Q572" s="5" t="s">
        <v>86</v>
      </c>
      <c r="R572" s="5" t="s">
        <v>36</v>
      </c>
      <c r="S572" s="5" t="s">
        <v>37</v>
      </c>
      <c r="T572" s="5" t="s">
        <v>38</v>
      </c>
      <c r="U572" s="5" t="s">
        <v>39</v>
      </c>
    </row>
    <row r="573" spans="1:21" customFormat="1" ht="12" hidden="1">
      <c r="A573" s="1" t="s">
        <v>40</v>
      </c>
      <c r="B573" s="1" t="s">
        <v>43</v>
      </c>
      <c r="C573" s="1" t="s">
        <v>92</v>
      </c>
      <c r="D573" s="1" t="s">
        <v>68</v>
      </c>
      <c r="E573" s="1" t="s">
        <v>25</v>
      </c>
      <c r="F573" s="1" t="s">
        <v>42</v>
      </c>
    </row>
    <row r="574" spans="1:21" ht="18">
      <c r="A574" s="5" t="s">
        <v>40</v>
      </c>
      <c r="B574" s="5" t="s">
        <v>22</v>
      </c>
      <c r="C574" s="5" t="s">
        <v>92</v>
      </c>
      <c r="D574" s="5" t="s">
        <v>68</v>
      </c>
      <c r="E574" s="5" t="s">
        <v>25</v>
      </c>
      <c r="F574" s="5" t="s">
        <v>26</v>
      </c>
      <c r="G574" s="5" t="s">
        <v>71</v>
      </c>
      <c r="H574" s="5" t="s">
        <v>82</v>
      </c>
      <c r="I574" s="5" t="s">
        <v>73</v>
      </c>
      <c r="J574" s="5" t="s">
        <v>89</v>
      </c>
      <c r="K574" s="5" t="s">
        <v>31</v>
      </c>
      <c r="L574" s="5" t="s">
        <v>76</v>
      </c>
      <c r="M574" s="5" t="s">
        <v>59</v>
      </c>
      <c r="N574" s="5" t="s">
        <v>70</v>
      </c>
      <c r="O574" s="5" t="s">
        <v>90</v>
      </c>
      <c r="P574" s="5" t="s">
        <v>85</v>
      </c>
      <c r="Q574" s="5" t="s">
        <v>35</v>
      </c>
      <c r="R574" s="5" t="s">
        <v>36</v>
      </c>
      <c r="S574" s="5" t="s">
        <v>37</v>
      </c>
      <c r="T574" s="5" t="s">
        <v>87</v>
      </c>
      <c r="U574" s="5" t="s">
        <v>39</v>
      </c>
    </row>
    <row r="575" spans="1:21" ht="18">
      <c r="A575" s="5" t="s">
        <v>40</v>
      </c>
      <c r="B575" s="5" t="s">
        <v>22</v>
      </c>
      <c r="C575" s="5" t="s">
        <v>92</v>
      </c>
      <c r="D575" s="5" t="s">
        <v>68</v>
      </c>
      <c r="E575" s="5" t="s">
        <v>25</v>
      </c>
      <c r="F575" s="5" t="s">
        <v>26</v>
      </c>
      <c r="G575" s="5" t="s">
        <v>71</v>
      </c>
      <c r="H575" s="5" t="s">
        <v>82</v>
      </c>
      <c r="I575" s="5" t="s">
        <v>29</v>
      </c>
      <c r="J575" s="5" t="s">
        <v>30</v>
      </c>
      <c r="K575" s="5" t="s">
        <v>83</v>
      </c>
      <c r="L575" s="5" t="s">
        <v>76</v>
      </c>
      <c r="M575" s="5" t="s">
        <v>95</v>
      </c>
      <c r="N575" s="5" t="s">
        <v>70</v>
      </c>
      <c r="O575" s="5" t="s">
        <v>50</v>
      </c>
      <c r="P575" s="5" t="s">
        <v>85</v>
      </c>
      <c r="Q575" s="5" t="s">
        <v>35</v>
      </c>
      <c r="R575" s="5" t="s">
        <v>36</v>
      </c>
      <c r="S575" s="5" t="s">
        <v>37</v>
      </c>
      <c r="T575" s="5" t="s">
        <v>91</v>
      </c>
      <c r="U575" s="5" t="s">
        <v>39</v>
      </c>
    </row>
    <row r="576" spans="1:21" ht="18">
      <c r="A576" s="5" t="s">
        <v>40</v>
      </c>
      <c r="B576" s="5" t="s">
        <v>22</v>
      </c>
      <c r="C576" s="5" t="s">
        <v>92</v>
      </c>
      <c r="D576" s="5" t="s">
        <v>68</v>
      </c>
      <c r="E576" s="5" t="s">
        <v>25</v>
      </c>
      <c r="F576" s="5" t="s">
        <v>26</v>
      </c>
      <c r="G576" s="5" t="s">
        <v>71</v>
      </c>
      <c r="H576" s="5" t="s">
        <v>97</v>
      </c>
      <c r="I576" s="5" t="s">
        <v>29</v>
      </c>
      <c r="J576" s="5" t="s">
        <v>89</v>
      </c>
      <c r="K576" s="5" t="s">
        <v>75</v>
      </c>
      <c r="L576" s="5" t="s">
        <v>32</v>
      </c>
      <c r="M576" s="5" t="s">
        <v>59</v>
      </c>
      <c r="N576" s="5" t="s">
        <v>70</v>
      </c>
      <c r="O576" s="5" t="s">
        <v>90</v>
      </c>
      <c r="P576" s="5" t="s">
        <v>34</v>
      </c>
      <c r="Q576" s="5" t="s">
        <v>35</v>
      </c>
      <c r="R576" s="5" t="s">
        <v>36</v>
      </c>
      <c r="S576" s="5" t="s">
        <v>63</v>
      </c>
      <c r="T576" s="5" t="s">
        <v>87</v>
      </c>
      <c r="U576" s="5" t="s">
        <v>80</v>
      </c>
    </row>
    <row r="577" spans="1:21" ht="18">
      <c r="A577" s="5" t="s">
        <v>40</v>
      </c>
      <c r="B577" s="5" t="s">
        <v>43</v>
      </c>
      <c r="C577" s="5" t="s">
        <v>92</v>
      </c>
      <c r="D577" s="5" t="s">
        <v>68</v>
      </c>
      <c r="E577" s="5" t="s">
        <v>25</v>
      </c>
      <c r="F577" s="5" t="s">
        <v>26</v>
      </c>
      <c r="G577" s="5" t="s">
        <v>27</v>
      </c>
      <c r="H577" s="5" t="s">
        <v>82</v>
      </c>
      <c r="I577" s="5" t="s">
        <v>73</v>
      </c>
      <c r="J577" s="5" t="s">
        <v>89</v>
      </c>
      <c r="K577" s="5" t="s">
        <v>75</v>
      </c>
      <c r="L577" s="5" t="s">
        <v>32</v>
      </c>
      <c r="M577" s="5" t="s">
        <v>77</v>
      </c>
      <c r="N577" s="5" t="s">
        <v>70</v>
      </c>
      <c r="O577" s="5" t="s">
        <v>90</v>
      </c>
      <c r="P577" s="5" t="s">
        <v>34</v>
      </c>
      <c r="Q577" s="5" t="s">
        <v>35</v>
      </c>
      <c r="R577" s="5" t="s">
        <v>36</v>
      </c>
      <c r="S577" s="5" t="s">
        <v>37</v>
      </c>
      <c r="T577" s="5" t="s">
        <v>87</v>
      </c>
      <c r="U577" s="5" t="s">
        <v>39</v>
      </c>
    </row>
    <row r="578" spans="1:21" ht="18">
      <c r="A578" s="5" t="s">
        <v>40</v>
      </c>
      <c r="B578" s="5" t="s">
        <v>22</v>
      </c>
      <c r="C578" s="5" t="s">
        <v>92</v>
      </c>
      <c r="D578" s="5" t="s">
        <v>68</v>
      </c>
      <c r="E578" s="5" t="s">
        <v>25</v>
      </c>
      <c r="F578" s="5" t="s">
        <v>26</v>
      </c>
      <c r="G578" s="5" t="s">
        <v>81</v>
      </c>
      <c r="H578" s="5" t="s">
        <v>82</v>
      </c>
      <c r="I578" s="5" t="s">
        <v>73</v>
      </c>
      <c r="J578" s="5" t="s">
        <v>89</v>
      </c>
      <c r="K578" s="5" t="s">
        <v>57</v>
      </c>
      <c r="L578" s="5" t="s">
        <v>76</v>
      </c>
      <c r="M578" s="5" t="s">
        <v>59</v>
      </c>
      <c r="N578" s="5" t="s">
        <v>78</v>
      </c>
      <c r="O578" s="5" t="s">
        <v>50</v>
      </c>
      <c r="P578" s="5" t="s">
        <v>61</v>
      </c>
      <c r="Q578" s="5" t="s">
        <v>86</v>
      </c>
      <c r="R578" s="5" t="s">
        <v>53</v>
      </c>
      <c r="S578" s="5" t="s">
        <v>63</v>
      </c>
      <c r="T578" s="5" t="s">
        <v>87</v>
      </c>
      <c r="U578" s="5" t="s">
        <v>80</v>
      </c>
    </row>
    <row r="579" spans="1:21" ht="18">
      <c r="A579" s="5" t="s">
        <v>40</v>
      </c>
      <c r="B579" s="5" t="s">
        <v>43</v>
      </c>
      <c r="C579" s="5" t="s">
        <v>92</v>
      </c>
      <c r="D579" s="5" t="s">
        <v>24</v>
      </c>
      <c r="E579" s="5" t="s">
        <v>25</v>
      </c>
      <c r="F579" s="5" t="s">
        <v>26</v>
      </c>
      <c r="G579" s="5" t="s">
        <v>45</v>
      </c>
      <c r="H579" s="5" t="s">
        <v>28</v>
      </c>
      <c r="I579" s="5" t="s">
        <v>29</v>
      </c>
      <c r="J579" s="5" t="s">
        <v>30</v>
      </c>
      <c r="K579" s="5" t="s">
        <v>75</v>
      </c>
      <c r="L579" s="5" t="s">
        <v>76</v>
      </c>
      <c r="M579" s="5" t="s">
        <v>77</v>
      </c>
      <c r="N579" s="5" t="s">
        <v>70</v>
      </c>
      <c r="O579" s="5" t="s">
        <v>50</v>
      </c>
      <c r="P579" s="5" t="s">
        <v>51</v>
      </c>
      <c r="Q579" s="5" t="s">
        <v>35</v>
      </c>
      <c r="R579" s="5" t="s">
        <v>36</v>
      </c>
      <c r="S579" s="5" t="s">
        <v>63</v>
      </c>
      <c r="T579" s="5" t="s">
        <v>87</v>
      </c>
      <c r="U579" s="5" t="s">
        <v>56</v>
      </c>
    </row>
    <row r="580" spans="1:21" ht="18">
      <c r="A580" s="5" t="s">
        <v>21</v>
      </c>
      <c r="B580" s="5" t="s">
        <v>22</v>
      </c>
      <c r="C580" s="5" t="s">
        <v>23</v>
      </c>
      <c r="D580" s="5" t="s">
        <v>24</v>
      </c>
      <c r="E580" s="5" t="s">
        <v>25</v>
      </c>
      <c r="F580" s="5" t="s">
        <v>26</v>
      </c>
      <c r="G580" s="5" t="s">
        <v>71</v>
      </c>
      <c r="H580" s="5" t="s">
        <v>97</v>
      </c>
      <c r="I580" s="5" t="s">
        <v>29</v>
      </c>
      <c r="J580" s="5" t="s">
        <v>30</v>
      </c>
      <c r="K580" s="5" t="s">
        <v>31</v>
      </c>
      <c r="L580" s="5" t="s">
        <v>76</v>
      </c>
      <c r="M580" s="5" t="s">
        <v>59</v>
      </c>
      <c r="N580" s="5" t="s">
        <v>70</v>
      </c>
      <c r="O580" s="5" t="s">
        <v>50</v>
      </c>
      <c r="P580" s="5" t="s">
        <v>85</v>
      </c>
      <c r="Q580" s="5" t="s">
        <v>35</v>
      </c>
      <c r="R580" s="5" t="s">
        <v>36</v>
      </c>
      <c r="S580" s="5" t="s">
        <v>37</v>
      </c>
      <c r="T580" s="5" t="s">
        <v>87</v>
      </c>
      <c r="U580" s="5" t="s">
        <v>39</v>
      </c>
    </row>
    <row r="581" spans="1:21" ht="18">
      <c r="A581" s="5" t="s">
        <v>40</v>
      </c>
      <c r="B581" s="5" t="s">
        <v>43</v>
      </c>
      <c r="C581" s="5" t="s">
        <v>23</v>
      </c>
      <c r="D581" s="5" t="s">
        <v>24</v>
      </c>
      <c r="E581" s="5" t="s">
        <v>25</v>
      </c>
      <c r="F581" s="5" t="s">
        <v>26</v>
      </c>
      <c r="G581" s="5" t="s">
        <v>71</v>
      </c>
      <c r="H581" s="5" t="s">
        <v>82</v>
      </c>
      <c r="I581" s="5" t="s">
        <v>29</v>
      </c>
      <c r="J581" s="5" t="s">
        <v>89</v>
      </c>
      <c r="K581" s="5" t="s">
        <v>75</v>
      </c>
      <c r="L581" s="5" t="s">
        <v>84</v>
      </c>
      <c r="M581" s="5" t="s">
        <v>59</v>
      </c>
      <c r="N581" s="5" t="s">
        <v>70</v>
      </c>
      <c r="O581" s="5" t="s">
        <v>33</v>
      </c>
      <c r="P581" s="5" t="s">
        <v>85</v>
      </c>
      <c r="Q581" s="5" t="s">
        <v>86</v>
      </c>
      <c r="R581" s="5" t="s">
        <v>79</v>
      </c>
      <c r="S581" s="5" t="s">
        <v>63</v>
      </c>
      <c r="T581" s="5" t="s">
        <v>87</v>
      </c>
      <c r="U581" s="5" t="s">
        <v>39</v>
      </c>
    </row>
    <row r="582" spans="1:21" ht="18">
      <c r="A582" s="5" t="s">
        <v>40</v>
      </c>
      <c r="B582" s="5" t="s">
        <v>22</v>
      </c>
      <c r="C582" s="5" t="s">
        <v>92</v>
      </c>
      <c r="D582" s="5" t="s">
        <v>100</v>
      </c>
      <c r="E582" s="5" t="s">
        <v>25</v>
      </c>
      <c r="F582" s="5" t="s">
        <v>26</v>
      </c>
      <c r="G582" s="5" t="s">
        <v>71</v>
      </c>
      <c r="H582" s="5" t="s">
        <v>72</v>
      </c>
      <c r="I582" s="5" t="s">
        <v>73</v>
      </c>
      <c r="J582" s="5" t="s">
        <v>74</v>
      </c>
      <c r="K582" s="5" t="s">
        <v>57</v>
      </c>
      <c r="L582" s="5" t="s">
        <v>84</v>
      </c>
      <c r="M582" s="5" t="s">
        <v>59</v>
      </c>
      <c r="N582" s="5" t="s">
        <v>60</v>
      </c>
      <c r="O582" s="5" t="s">
        <v>90</v>
      </c>
      <c r="P582" s="5" t="s">
        <v>34</v>
      </c>
      <c r="Q582" s="5" t="s">
        <v>86</v>
      </c>
      <c r="R582" s="5" t="s">
        <v>36</v>
      </c>
      <c r="S582" s="5" t="s">
        <v>37</v>
      </c>
      <c r="T582" s="5" t="s">
        <v>38</v>
      </c>
      <c r="U582" s="5" t="s">
        <v>39</v>
      </c>
    </row>
    <row r="583" spans="1:21" customFormat="1" ht="12" hidden="1">
      <c r="A583" s="1" t="s">
        <v>40</v>
      </c>
      <c r="B583" s="1" t="s">
        <v>88</v>
      </c>
      <c r="C583" s="1" t="s">
        <v>92</v>
      </c>
      <c r="D583" s="1" t="s">
        <v>100</v>
      </c>
      <c r="E583" s="1" t="s">
        <v>25</v>
      </c>
      <c r="F583" s="1" t="s">
        <v>42</v>
      </c>
    </row>
    <row r="584" spans="1:21" customFormat="1" ht="12" hidden="1">
      <c r="A584" s="1" t="s">
        <v>21</v>
      </c>
      <c r="B584" s="1" t="s">
        <v>22</v>
      </c>
      <c r="C584" s="1" t="s">
        <v>92</v>
      </c>
      <c r="D584" s="1" t="s">
        <v>100</v>
      </c>
      <c r="E584" s="1" t="s">
        <v>25</v>
      </c>
      <c r="F584" s="1" t="s">
        <v>42</v>
      </c>
    </row>
    <row r="585" spans="1:21" ht="18">
      <c r="A585" s="5" t="s">
        <v>40</v>
      </c>
      <c r="B585" s="5" t="s">
        <v>43</v>
      </c>
      <c r="C585" s="5" t="s">
        <v>92</v>
      </c>
      <c r="D585" s="5" t="s">
        <v>100</v>
      </c>
      <c r="E585" s="5" t="s">
        <v>25</v>
      </c>
      <c r="F585" s="5" t="s">
        <v>26</v>
      </c>
      <c r="G585" s="5" t="s">
        <v>81</v>
      </c>
      <c r="H585" s="5" t="s">
        <v>72</v>
      </c>
      <c r="I585" s="5" t="s">
        <v>73</v>
      </c>
      <c r="J585" s="5" t="s">
        <v>74</v>
      </c>
      <c r="K585" s="5" t="s">
        <v>57</v>
      </c>
      <c r="L585" s="5" t="s">
        <v>58</v>
      </c>
      <c r="M585" s="5" t="s">
        <v>59</v>
      </c>
      <c r="N585" s="5" t="s">
        <v>70</v>
      </c>
      <c r="O585" s="5" t="s">
        <v>90</v>
      </c>
      <c r="P585" s="5" t="s">
        <v>34</v>
      </c>
      <c r="Q585" s="5" t="s">
        <v>35</v>
      </c>
      <c r="R585" s="5" t="s">
        <v>36</v>
      </c>
      <c r="S585" s="5" t="s">
        <v>37</v>
      </c>
      <c r="T585" s="5" t="s">
        <v>55</v>
      </c>
      <c r="U585" s="5" t="s">
        <v>64</v>
      </c>
    </row>
    <row r="586" spans="1:21" customFormat="1" ht="12" hidden="1">
      <c r="A586" s="1" t="s">
        <v>40</v>
      </c>
      <c r="B586" s="1" t="s">
        <v>22</v>
      </c>
      <c r="C586" s="1" t="s">
        <v>92</v>
      </c>
      <c r="D586" s="1" t="s">
        <v>100</v>
      </c>
      <c r="E586" s="1" t="s">
        <v>25</v>
      </c>
      <c r="F586" s="1" t="s">
        <v>42</v>
      </c>
    </row>
    <row r="587" spans="1:21" customFormat="1" ht="12" hidden="1">
      <c r="A587" s="1" t="s">
        <v>40</v>
      </c>
      <c r="B587" s="1" t="s">
        <v>43</v>
      </c>
      <c r="C587" s="1" t="s">
        <v>92</v>
      </c>
      <c r="D587" s="1" t="s">
        <v>100</v>
      </c>
      <c r="E587" s="1" t="s">
        <v>25</v>
      </c>
      <c r="F587" s="1" t="s">
        <v>42</v>
      </c>
    </row>
    <row r="588" spans="1:21" ht="18">
      <c r="A588" s="5" t="s">
        <v>40</v>
      </c>
      <c r="B588" s="5" t="s">
        <v>43</v>
      </c>
      <c r="C588" s="5" t="s">
        <v>92</v>
      </c>
      <c r="D588" s="5" t="s">
        <v>100</v>
      </c>
      <c r="E588" s="5" t="s">
        <v>25</v>
      </c>
      <c r="F588" s="5" t="s">
        <v>26</v>
      </c>
      <c r="G588" s="5" t="s">
        <v>71</v>
      </c>
      <c r="H588" s="5" t="s">
        <v>82</v>
      </c>
      <c r="I588" s="5" t="s">
        <v>29</v>
      </c>
      <c r="J588" s="5" t="s">
        <v>89</v>
      </c>
      <c r="K588" s="5" t="s">
        <v>83</v>
      </c>
      <c r="L588" s="5" t="s">
        <v>84</v>
      </c>
      <c r="M588" s="5" t="s">
        <v>59</v>
      </c>
      <c r="N588" s="5" t="s">
        <v>70</v>
      </c>
      <c r="O588" s="5" t="s">
        <v>50</v>
      </c>
      <c r="P588" s="5" t="s">
        <v>85</v>
      </c>
      <c r="Q588" s="5" t="s">
        <v>86</v>
      </c>
      <c r="R588" s="5" t="s">
        <v>53</v>
      </c>
      <c r="S588" s="5" t="s">
        <v>63</v>
      </c>
      <c r="T588" s="5" t="s">
        <v>91</v>
      </c>
      <c r="U588" s="5" t="s">
        <v>39</v>
      </c>
    </row>
    <row r="589" spans="1:21" ht="18">
      <c r="A589" s="5" t="s">
        <v>40</v>
      </c>
      <c r="B589" s="5" t="s">
        <v>22</v>
      </c>
      <c r="C589" s="5" t="s">
        <v>92</v>
      </c>
      <c r="D589" s="5" t="s">
        <v>100</v>
      </c>
      <c r="E589" s="5" t="s">
        <v>25</v>
      </c>
      <c r="F589" s="5" t="s">
        <v>26</v>
      </c>
      <c r="G589" s="5" t="s">
        <v>81</v>
      </c>
      <c r="H589" s="5" t="s">
        <v>82</v>
      </c>
      <c r="I589" s="5" t="s">
        <v>29</v>
      </c>
      <c r="J589" s="5" t="s">
        <v>89</v>
      </c>
      <c r="K589" s="5" t="s">
        <v>83</v>
      </c>
      <c r="L589" s="5" t="s">
        <v>84</v>
      </c>
      <c r="M589" s="5" t="s">
        <v>59</v>
      </c>
      <c r="N589" s="5" t="s">
        <v>49</v>
      </c>
      <c r="O589" s="5" t="s">
        <v>50</v>
      </c>
      <c r="P589" s="5" t="s">
        <v>85</v>
      </c>
      <c r="Q589" s="5" t="s">
        <v>35</v>
      </c>
      <c r="R589" s="5" t="s">
        <v>36</v>
      </c>
      <c r="S589" s="5" t="s">
        <v>63</v>
      </c>
      <c r="T589" s="5" t="s">
        <v>87</v>
      </c>
      <c r="U589" s="5" t="s">
        <v>39</v>
      </c>
    </row>
    <row r="590" spans="1:21" ht="18">
      <c r="A590" s="5" t="s">
        <v>40</v>
      </c>
      <c r="B590" s="5" t="s">
        <v>44</v>
      </c>
      <c r="C590" s="5" t="s">
        <v>92</v>
      </c>
      <c r="D590" s="5" t="s">
        <v>100</v>
      </c>
      <c r="E590" s="5" t="s">
        <v>25</v>
      </c>
      <c r="F590" s="5" t="s">
        <v>26</v>
      </c>
      <c r="G590" s="5" t="s">
        <v>71</v>
      </c>
      <c r="H590" s="5" t="s">
        <v>97</v>
      </c>
      <c r="I590" s="5" t="s">
        <v>73</v>
      </c>
      <c r="J590" s="5" t="s">
        <v>89</v>
      </c>
      <c r="K590" s="5" t="s">
        <v>83</v>
      </c>
      <c r="L590" s="5" t="s">
        <v>84</v>
      </c>
      <c r="M590" s="5" t="s">
        <v>59</v>
      </c>
      <c r="N590" s="5" t="s">
        <v>78</v>
      </c>
      <c r="O590" s="5" t="s">
        <v>50</v>
      </c>
      <c r="P590" s="5" t="s">
        <v>61</v>
      </c>
      <c r="Q590" s="5" t="s">
        <v>62</v>
      </c>
      <c r="R590" s="5" t="s">
        <v>53</v>
      </c>
      <c r="S590" s="5" t="s">
        <v>63</v>
      </c>
      <c r="T590" s="5" t="s">
        <v>91</v>
      </c>
      <c r="U590" s="5" t="s">
        <v>80</v>
      </c>
    </row>
    <row r="591" spans="1:21" customFormat="1" ht="12" hidden="1">
      <c r="A591" s="1" t="s">
        <v>40</v>
      </c>
      <c r="B591" s="1" t="s">
        <v>44</v>
      </c>
      <c r="C591" s="1" t="s">
        <v>92</v>
      </c>
      <c r="D591" s="1" t="s">
        <v>100</v>
      </c>
      <c r="E591" s="1" t="s">
        <v>25</v>
      </c>
      <c r="F591" s="1" t="s">
        <v>42</v>
      </c>
    </row>
    <row r="592" spans="1:21" ht="18">
      <c r="A592" s="5" t="s">
        <v>40</v>
      </c>
      <c r="B592" s="5" t="s">
        <v>43</v>
      </c>
      <c r="C592" s="5" t="s">
        <v>92</v>
      </c>
      <c r="D592" s="5" t="s">
        <v>100</v>
      </c>
      <c r="E592" s="5" t="s">
        <v>25</v>
      </c>
      <c r="F592" s="5" t="s">
        <v>26</v>
      </c>
      <c r="G592" s="5" t="s">
        <v>45</v>
      </c>
      <c r="H592" s="5" t="s">
        <v>28</v>
      </c>
      <c r="I592" s="5" t="s">
        <v>73</v>
      </c>
      <c r="J592" s="5" t="s">
        <v>74</v>
      </c>
      <c r="K592" s="5" t="s">
        <v>83</v>
      </c>
      <c r="L592" s="5" t="s">
        <v>84</v>
      </c>
      <c r="M592" s="5" t="s">
        <v>95</v>
      </c>
      <c r="N592" s="5" t="s">
        <v>78</v>
      </c>
      <c r="O592" s="5" t="s">
        <v>33</v>
      </c>
      <c r="P592" s="5" t="s">
        <v>85</v>
      </c>
      <c r="Q592" s="5" t="s">
        <v>86</v>
      </c>
      <c r="R592" s="5" t="s">
        <v>79</v>
      </c>
      <c r="S592" s="5" t="s">
        <v>54</v>
      </c>
      <c r="T592" s="5" t="s">
        <v>91</v>
      </c>
      <c r="U592" s="5" t="s">
        <v>64</v>
      </c>
    </row>
    <row r="593" spans="1:21" ht="18">
      <c r="A593" s="5" t="s">
        <v>40</v>
      </c>
      <c r="B593" s="5" t="s">
        <v>22</v>
      </c>
      <c r="C593" s="5" t="s">
        <v>92</v>
      </c>
      <c r="D593" s="5" t="s">
        <v>100</v>
      </c>
      <c r="E593" s="5" t="s">
        <v>25</v>
      </c>
      <c r="F593" s="5" t="s">
        <v>26</v>
      </c>
      <c r="G593" s="5" t="s">
        <v>45</v>
      </c>
      <c r="H593" s="5" t="s">
        <v>72</v>
      </c>
      <c r="I593" s="5" t="s">
        <v>73</v>
      </c>
      <c r="J593" s="5" t="s">
        <v>89</v>
      </c>
      <c r="K593" s="5" t="s">
        <v>75</v>
      </c>
      <c r="L593" s="5" t="s">
        <v>32</v>
      </c>
      <c r="M593" s="5" t="s">
        <v>59</v>
      </c>
      <c r="N593" s="5" t="s">
        <v>70</v>
      </c>
      <c r="O593" s="5" t="s">
        <v>90</v>
      </c>
      <c r="P593" s="5" t="s">
        <v>85</v>
      </c>
      <c r="Q593" s="5" t="s">
        <v>86</v>
      </c>
      <c r="R593" s="5" t="s">
        <v>79</v>
      </c>
      <c r="S593" s="5" t="s">
        <v>63</v>
      </c>
      <c r="T593" s="5" t="s">
        <v>38</v>
      </c>
      <c r="U593" s="5" t="s">
        <v>80</v>
      </c>
    </row>
    <row r="594" spans="1:21" ht="18">
      <c r="A594" s="5" t="s">
        <v>40</v>
      </c>
      <c r="B594" s="5" t="s">
        <v>22</v>
      </c>
      <c r="C594" s="5" t="s">
        <v>92</v>
      </c>
      <c r="D594" s="5" t="s">
        <v>100</v>
      </c>
      <c r="E594" s="5" t="s">
        <v>25</v>
      </c>
      <c r="F594" s="5" t="s">
        <v>26</v>
      </c>
      <c r="G594" s="5" t="s">
        <v>81</v>
      </c>
      <c r="H594" s="5" t="s">
        <v>72</v>
      </c>
      <c r="I594" s="5" t="s">
        <v>73</v>
      </c>
      <c r="J594" s="5" t="s">
        <v>89</v>
      </c>
      <c r="K594" s="5" t="s">
        <v>75</v>
      </c>
      <c r="L594" s="5" t="s">
        <v>76</v>
      </c>
      <c r="M594" s="5" t="s">
        <v>59</v>
      </c>
      <c r="N594" s="5" t="s">
        <v>70</v>
      </c>
      <c r="O594" s="5" t="s">
        <v>90</v>
      </c>
      <c r="P594" s="5" t="s">
        <v>34</v>
      </c>
      <c r="Q594" s="5" t="s">
        <v>35</v>
      </c>
      <c r="R594" s="5" t="s">
        <v>79</v>
      </c>
      <c r="S594" s="5" t="s">
        <v>37</v>
      </c>
      <c r="T594" s="5" t="s">
        <v>38</v>
      </c>
      <c r="U594" s="5" t="s">
        <v>39</v>
      </c>
    </row>
    <row r="595" spans="1:21" customFormat="1" ht="12" hidden="1">
      <c r="A595" s="1" t="s">
        <v>40</v>
      </c>
      <c r="B595" s="1" t="s">
        <v>88</v>
      </c>
      <c r="C595" s="1" t="s">
        <v>92</v>
      </c>
      <c r="D595" s="1" t="s">
        <v>100</v>
      </c>
      <c r="E595" s="1" t="s">
        <v>25</v>
      </c>
      <c r="F595" s="1" t="s">
        <v>42</v>
      </c>
    </row>
    <row r="596" spans="1:21" ht="18">
      <c r="A596" s="5" t="s">
        <v>40</v>
      </c>
      <c r="B596" s="5" t="s">
        <v>22</v>
      </c>
      <c r="C596" s="5" t="s">
        <v>92</v>
      </c>
      <c r="D596" s="5" t="s">
        <v>100</v>
      </c>
      <c r="E596" s="5" t="s">
        <v>25</v>
      </c>
      <c r="F596" s="5" t="s">
        <v>26</v>
      </c>
      <c r="G596" s="5" t="s">
        <v>45</v>
      </c>
      <c r="H596" s="5" t="s">
        <v>28</v>
      </c>
      <c r="I596" s="5" t="s">
        <v>29</v>
      </c>
      <c r="J596" s="5" t="s">
        <v>46</v>
      </c>
      <c r="K596" s="5" t="s">
        <v>31</v>
      </c>
      <c r="L596" s="5" t="s">
        <v>32</v>
      </c>
      <c r="M596" s="5" t="s">
        <v>48</v>
      </c>
      <c r="N596" s="5" t="s">
        <v>49</v>
      </c>
      <c r="O596" s="5" t="s">
        <v>65</v>
      </c>
      <c r="P596" s="5" t="s">
        <v>51</v>
      </c>
      <c r="Q596" s="5" t="s">
        <v>52</v>
      </c>
      <c r="R596" s="5" t="s">
        <v>66</v>
      </c>
      <c r="S596" s="5" t="s">
        <v>67</v>
      </c>
      <c r="T596" s="5" t="s">
        <v>55</v>
      </c>
      <c r="U596" s="5" t="s">
        <v>56</v>
      </c>
    </row>
    <row r="597" spans="1:21" customFormat="1" ht="12" hidden="1">
      <c r="A597" s="1" t="s">
        <v>40</v>
      </c>
      <c r="B597" s="1" t="s">
        <v>22</v>
      </c>
      <c r="C597" s="1" t="s">
        <v>92</v>
      </c>
      <c r="D597" s="1" t="s">
        <v>100</v>
      </c>
      <c r="E597" s="1" t="s">
        <v>25</v>
      </c>
      <c r="F597" s="1" t="s">
        <v>42</v>
      </c>
    </row>
    <row r="598" spans="1:21" customFormat="1" ht="12" hidden="1">
      <c r="A598" s="1" t="s">
        <v>40</v>
      </c>
      <c r="B598" s="1" t="s">
        <v>22</v>
      </c>
      <c r="C598" s="1" t="s">
        <v>92</v>
      </c>
      <c r="D598" s="1" t="s">
        <v>24</v>
      </c>
      <c r="E598" s="1" t="s">
        <v>25</v>
      </c>
      <c r="F598" s="1" t="s">
        <v>42</v>
      </c>
    </row>
    <row r="599" spans="1:21" customFormat="1" ht="12" hidden="1">
      <c r="A599" s="1" t="s">
        <v>40</v>
      </c>
      <c r="B599" s="1" t="s">
        <v>44</v>
      </c>
      <c r="C599" s="1" t="s">
        <v>92</v>
      </c>
      <c r="D599" s="1" t="s">
        <v>100</v>
      </c>
      <c r="E599" s="1" t="s">
        <v>25</v>
      </c>
      <c r="F599" s="1" t="s">
        <v>42</v>
      </c>
    </row>
    <row r="600" spans="1:21" ht="18">
      <c r="A600" s="5" t="s">
        <v>40</v>
      </c>
      <c r="B600" s="5" t="s">
        <v>88</v>
      </c>
      <c r="C600" s="5" t="s">
        <v>92</v>
      </c>
      <c r="D600" s="5" t="s">
        <v>100</v>
      </c>
      <c r="E600" s="5" t="s">
        <v>25</v>
      </c>
      <c r="F600" s="5" t="s">
        <v>26</v>
      </c>
      <c r="G600" s="5" t="s">
        <v>27</v>
      </c>
      <c r="H600" s="5" t="s">
        <v>97</v>
      </c>
      <c r="I600" s="5" t="s">
        <v>73</v>
      </c>
      <c r="J600" s="5" t="s">
        <v>46</v>
      </c>
      <c r="K600" s="5" t="s">
        <v>31</v>
      </c>
      <c r="L600" s="5" t="s">
        <v>84</v>
      </c>
      <c r="M600" s="5" t="s">
        <v>59</v>
      </c>
      <c r="N600" s="5" t="s">
        <v>70</v>
      </c>
      <c r="O600" s="5" t="s">
        <v>50</v>
      </c>
      <c r="P600" s="5" t="s">
        <v>85</v>
      </c>
      <c r="Q600" s="5" t="s">
        <v>86</v>
      </c>
      <c r="R600" s="5" t="s">
        <v>66</v>
      </c>
      <c r="S600" s="5" t="s">
        <v>67</v>
      </c>
      <c r="T600" s="5" t="s">
        <v>87</v>
      </c>
      <c r="U600" s="5" t="s">
        <v>39</v>
      </c>
    </row>
    <row r="601" spans="1:21" customFormat="1" ht="12" hidden="1">
      <c r="A601" s="1" t="s">
        <v>40</v>
      </c>
      <c r="B601" s="1" t="s">
        <v>43</v>
      </c>
      <c r="C601" s="1" t="s">
        <v>92</v>
      </c>
      <c r="D601" s="1" t="s">
        <v>100</v>
      </c>
      <c r="E601" s="1" t="s">
        <v>25</v>
      </c>
      <c r="F601" s="1" t="s">
        <v>42</v>
      </c>
    </row>
    <row r="602" spans="1:21" customFormat="1" ht="12" hidden="1">
      <c r="A602" s="1" t="s">
        <v>40</v>
      </c>
      <c r="B602" s="1" t="s">
        <v>22</v>
      </c>
      <c r="C602" s="1" t="s">
        <v>92</v>
      </c>
      <c r="D602" s="1" t="s">
        <v>100</v>
      </c>
      <c r="E602" s="1" t="s">
        <v>25</v>
      </c>
      <c r="F602" s="1" t="s">
        <v>42</v>
      </c>
    </row>
    <row r="603" spans="1:21" customFormat="1" ht="12" hidden="1">
      <c r="A603" s="1" t="s">
        <v>40</v>
      </c>
      <c r="B603" s="1" t="s">
        <v>22</v>
      </c>
      <c r="C603" s="1" t="s">
        <v>92</v>
      </c>
      <c r="D603" s="1" t="s">
        <v>100</v>
      </c>
      <c r="E603" s="1" t="s">
        <v>25</v>
      </c>
      <c r="F603" s="1" t="s">
        <v>42</v>
      </c>
    </row>
    <row r="604" spans="1:21" ht="18">
      <c r="A604" s="5" t="s">
        <v>40</v>
      </c>
      <c r="B604" s="5" t="s">
        <v>43</v>
      </c>
      <c r="C604" s="5" t="s">
        <v>92</v>
      </c>
      <c r="D604" s="5" t="s">
        <v>100</v>
      </c>
      <c r="E604" s="5" t="s">
        <v>25</v>
      </c>
      <c r="F604" s="5" t="s">
        <v>26</v>
      </c>
      <c r="G604" s="5" t="s">
        <v>45</v>
      </c>
      <c r="H604" s="5" t="s">
        <v>28</v>
      </c>
      <c r="I604" s="5" t="s">
        <v>29</v>
      </c>
      <c r="J604" s="5" t="s">
        <v>46</v>
      </c>
      <c r="K604" s="5" t="s">
        <v>57</v>
      </c>
      <c r="L604" s="5" t="s">
        <v>84</v>
      </c>
      <c r="M604" s="5" t="s">
        <v>48</v>
      </c>
      <c r="N604" s="5" t="s">
        <v>49</v>
      </c>
      <c r="O604" s="5" t="s">
        <v>65</v>
      </c>
      <c r="P604" s="5" t="s">
        <v>51</v>
      </c>
      <c r="Q604" s="5" t="s">
        <v>52</v>
      </c>
      <c r="R604" s="5" t="s">
        <v>79</v>
      </c>
      <c r="S604" s="5" t="s">
        <v>54</v>
      </c>
      <c r="T604" s="5" t="s">
        <v>91</v>
      </c>
      <c r="U604" s="5" t="s">
        <v>64</v>
      </c>
    </row>
    <row r="605" spans="1:21" ht="18">
      <c r="A605" s="5" t="s">
        <v>40</v>
      </c>
      <c r="B605" s="5" t="s">
        <v>44</v>
      </c>
      <c r="C605" s="5" t="s">
        <v>92</v>
      </c>
      <c r="D605" s="5" t="s">
        <v>99</v>
      </c>
      <c r="E605" s="5" t="s">
        <v>25</v>
      </c>
      <c r="F605" s="5" t="s">
        <v>26</v>
      </c>
      <c r="G605" s="5" t="s">
        <v>45</v>
      </c>
      <c r="H605" s="5" t="s">
        <v>82</v>
      </c>
      <c r="I605" s="5" t="s">
        <v>94</v>
      </c>
      <c r="J605" s="5" t="s">
        <v>89</v>
      </c>
      <c r="K605" s="5" t="s">
        <v>83</v>
      </c>
      <c r="L605" s="5" t="s">
        <v>58</v>
      </c>
      <c r="M605" s="5" t="s">
        <v>59</v>
      </c>
      <c r="N605" s="5" t="s">
        <v>70</v>
      </c>
      <c r="O605" s="5" t="s">
        <v>90</v>
      </c>
      <c r="P605" s="5" t="s">
        <v>34</v>
      </c>
      <c r="Q605" s="5" t="s">
        <v>35</v>
      </c>
      <c r="R605" s="5" t="s">
        <v>36</v>
      </c>
      <c r="S605" s="5" t="s">
        <v>37</v>
      </c>
      <c r="T605" s="5" t="s">
        <v>38</v>
      </c>
      <c r="U605" s="5" t="s">
        <v>39</v>
      </c>
    </row>
    <row r="606" spans="1:21" customFormat="1" ht="12" hidden="1">
      <c r="A606" s="1" t="s">
        <v>40</v>
      </c>
      <c r="B606" s="1" t="s">
        <v>22</v>
      </c>
      <c r="C606" s="1" t="s">
        <v>92</v>
      </c>
      <c r="D606" s="1" t="s">
        <v>100</v>
      </c>
      <c r="E606" s="1" t="s">
        <v>25</v>
      </c>
      <c r="F606" s="1" t="s">
        <v>42</v>
      </c>
    </row>
    <row r="607" spans="1:21" ht="18">
      <c r="A607" s="5" t="s">
        <v>40</v>
      </c>
      <c r="B607" s="5" t="s">
        <v>22</v>
      </c>
      <c r="C607" s="5" t="s">
        <v>92</v>
      </c>
      <c r="D607" s="5" t="s">
        <v>100</v>
      </c>
      <c r="E607" s="5" t="s">
        <v>25</v>
      </c>
      <c r="F607" s="5" t="s">
        <v>26</v>
      </c>
      <c r="G607" s="5" t="s">
        <v>45</v>
      </c>
      <c r="H607" s="5" t="s">
        <v>97</v>
      </c>
      <c r="I607" s="5" t="s">
        <v>73</v>
      </c>
      <c r="J607" s="5" t="s">
        <v>89</v>
      </c>
      <c r="K607" s="5" t="s">
        <v>31</v>
      </c>
      <c r="L607" s="5" t="s">
        <v>76</v>
      </c>
      <c r="M607" s="5" t="s">
        <v>77</v>
      </c>
      <c r="N607" s="5" t="s">
        <v>70</v>
      </c>
      <c r="O607" s="5" t="s">
        <v>90</v>
      </c>
      <c r="P607" s="5" t="s">
        <v>34</v>
      </c>
      <c r="Q607" s="5" t="s">
        <v>35</v>
      </c>
      <c r="R607" s="5" t="s">
        <v>36</v>
      </c>
      <c r="S607" s="5" t="s">
        <v>37</v>
      </c>
      <c r="T607" s="5" t="s">
        <v>87</v>
      </c>
      <c r="U607" s="5" t="s">
        <v>39</v>
      </c>
    </row>
    <row r="608" spans="1:21" ht="18">
      <c r="A608" s="5" t="s">
        <v>40</v>
      </c>
      <c r="B608" s="5" t="s">
        <v>22</v>
      </c>
      <c r="C608" s="5" t="s">
        <v>92</v>
      </c>
      <c r="D608" s="5" t="s">
        <v>100</v>
      </c>
      <c r="E608" s="5" t="s">
        <v>25</v>
      </c>
      <c r="F608" s="5" t="s">
        <v>26</v>
      </c>
      <c r="G608" s="5" t="s">
        <v>45</v>
      </c>
      <c r="H608" s="5" t="s">
        <v>82</v>
      </c>
      <c r="I608" s="5" t="s">
        <v>73</v>
      </c>
      <c r="J608" s="5" t="s">
        <v>46</v>
      </c>
      <c r="K608" s="5" t="s">
        <v>83</v>
      </c>
      <c r="L608" s="5" t="s">
        <v>76</v>
      </c>
      <c r="M608" s="5" t="s">
        <v>59</v>
      </c>
      <c r="N608" s="5" t="s">
        <v>78</v>
      </c>
      <c r="O608" s="5" t="s">
        <v>50</v>
      </c>
      <c r="P608" s="5" t="s">
        <v>51</v>
      </c>
      <c r="Q608" s="5" t="s">
        <v>86</v>
      </c>
      <c r="R608" s="5" t="s">
        <v>36</v>
      </c>
      <c r="S608" s="5" t="s">
        <v>63</v>
      </c>
      <c r="T608" s="5" t="s">
        <v>91</v>
      </c>
      <c r="U608" s="5" t="s">
        <v>80</v>
      </c>
    </row>
    <row r="609" spans="1:21" ht="18">
      <c r="A609" s="5" t="s">
        <v>40</v>
      </c>
      <c r="B609" s="5" t="s">
        <v>43</v>
      </c>
      <c r="C609" s="5" t="s">
        <v>92</v>
      </c>
      <c r="D609" s="5" t="s">
        <v>100</v>
      </c>
      <c r="E609" s="5" t="s">
        <v>25</v>
      </c>
      <c r="F609" s="5" t="s">
        <v>26</v>
      </c>
      <c r="G609" s="5" t="s">
        <v>81</v>
      </c>
      <c r="H609" s="5" t="s">
        <v>82</v>
      </c>
      <c r="I609" s="5" t="s">
        <v>29</v>
      </c>
      <c r="J609" s="5" t="s">
        <v>30</v>
      </c>
      <c r="K609" s="5" t="s">
        <v>31</v>
      </c>
      <c r="L609" s="5" t="s">
        <v>76</v>
      </c>
      <c r="M609" s="5" t="s">
        <v>59</v>
      </c>
      <c r="N609" s="5" t="s">
        <v>70</v>
      </c>
      <c r="O609" s="5" t="s">
        <v>90</v>
      </c>
      <c r="P609" s="5" t="s">
        <v>85</v>
      </c>
      <c r="Q609" s="5" t="s">
        <v>35</v>
      </c>
      <c r="R609" s="5" t="s">
        <v>36</v>
      </c>
      <c r="S609" s="5" t="s">
        <v>63</v>
      </c>
      <c r="T609" s="5" t="s">
        <v>91</v>
      </c>
      <c r="U609" s="5" t="s">
        <v>80</v>
      </c>
    </row>
    <row r="610" spans="1:21" customFormat="1" ht="12" hidden="1">
      <c r="A610" s="1" t="s">
        <v>40</v>
      </c>
      <c r="B610" s="1" t="s">
        <v>22</v>
      </c>
      <c r="C610" s="1" t="s">
        <v>92</v>
      </c>
      <c r="D610" s="1" t="s">
        <v>100</v>
      </c>
      <c r="E610" s="1" t="s">
        <v>25</v>
      </c>
      <c r="F610" s="1" t="s">
        <v>42</v>
      </c>
    </row>
    <row r="611" spans="1:21" ht="18">
      <c r="A611" s="5" t="s">
        <v>40</v>
      </c>
      <c r="B611" s="5" t="s">
        <v>43</v>
      </c>
      <c r="C611" s="5" t="s">
        <v>92</v>
      </c>
      <c r="D611" s="5" t="s">
        <v>100</v>
      </c>
      <c r="E611" s="5" t="s">
        <v>25</v>
      </c>
      <c r="F611" s="5" t="s">
        <v>26</v>
      </c>
      <c r="G611" s="5" t="s">
        <v>71</v>
      </c>
      <c r="H611" s="5" t="s">
        <v>72</v>
      </c>
      <c r="I611" s="5" t="s">
        <v>73</v>
      </c>
      <c r="J611" s="5" t="s">
        <v>46</v>
      </c>
      <c r="K611" s="5" t="s">
        <v>31</v>
      </c>
      <c r="L611" s="5" t="s">
        <v>76</v>
      </c>
      <c r="M611" s="5" t="s">
        <v>59</v>
      </c>
      <c r="N611" s="5" t="s">
        <v>70</v>
      </c>
      <c r="O611" s="5" t="s">
        <v>33</v>
      </c>
      <c r="P611" s="5" t="s">
        <v>85</v>
      </c>
      <c r="Q611" s="5" t="s">
        <v>86</v>
      </c>
      <c r="R611" s="5" t="s">
        <v>79</v>
      </c>
      <c r="S611" s="5" t="s">
        <v>37</v>
      </c>
      <c r="T611" s="5" t="s">
        <v>87</v>
      </c>
      <c r="U611" s="5" t="s">
        <v>80</v>
      </c>
    </row>
    <row r="612" spans="1:21" ht="18">
      <c r="A612" s="5" t="s">
        <v>40</v>
      </c>
      <c r="B612" s="5" t="s">
        <v>44</v>
      </c>
      <c r="C612" s="5" t="s">
        <v>92</v>
      </c>
      <c r="D612" s="5" t="s">
        <v>98</v>
      </c>
      <c r="E612" s="5" t="s">
        <v>25</v>
      </c>
      <c r="F612" s="5" t="s">
        <v>26</v>
      </c>
      <c r="G612" s="5" t="s">
        <v>45</v>
      </c>
      <c r="H612" s="5" t="s">
        <v>72</v>
      </c>
      <c r="I612" s="5" t="s">
        <v>73</v>
      </c>
      <c r="J612" s="5" t="s">
        <v>30</v>
      </c>
      <c r="K612" s="5" t="s">
        <v>57</v>
      </c>
      <c r="L612" s="5" t="s">
        <v>58</v>
      </c>
      <c r="M612" s="5" t="s">
        <v>48</v>
      </c>
      <c r="N612" s="5" t="s">
        <v>60</v>
      </c>
      <c r="O612" s="5" t="s">
        <v>65</v>
      </c>
      <c r="P612" s="5" t="s">
        <v>61</v>
      </c>
      <c r="Q612" s="5" t="s">
        <v>35</v>
      </c>
      <c r="R612" s="5" t="s">
        <v>36</v>
      </c>
      <c r="S612" s="5" t="s">
        <v>37</v>
      </c>
      <c r="T612" s="5" t="s">
        <v>55</v>
      </c>
      <c r="U612" s="5" t="s">
        <v>39</v>
      </c>
    </row>
    <row r="613" spans="1:21" ht="18">
      <c r="A613" s="5" t="s">
        <v>40</v>
      </c>
      <c r="B613" s="5" t="s">
        <v>43</v>
      </c>
      <c r="C613" s="5" t="s">
        <v>92</v>
      </c>
      <c r="D613" s="5" t="s">
        <v>99</v>
      </c>
      <c r="E613" s="5" t="s">
        <v>25</v>
      </c>
      <c r="F613" s="5" t="s">
        <v>26</v>
      </c>
      <c r="G613" s="5" t="s">
        <v>45</v>
      </c>
      <c r="H613" s="5" t="s">
        <v>72</v>
      </c>
      <c r="I613" s="5" t="s">
        <v>73</v>
      </c>
      <c r="J613" s="5" t="s">
        <v>89</v>
      </c>
      <c r="K613" s="5" t="s">
        <v>57</v>
      </c>
      <c r="L613" s="5" t="s">
        <v>84</v>
      </c>
      <c r="M613" s="5" t="s">
        <v>59</v>
      </c>
      <c r="N613" s="5" t="s">
        <v>78</v>
      </c>
      <c r="O613" s="5" t="s">
        <v>50</v>
      </c>
      <c r="P613" s="5" t="s">
        <v>61</v>
      </c>
      <c r="Q613" s="5" t="s">
        <v>86</v>
      </c>
      <c r="R613" s="5" t="s">
        <v>53</v>
      </c>
      <c r="S613" s="5" t="s">
        <v>54</v>
      </c>
      <c r="T613" s="5" t="s">
        <v>87</v>
      </c>
      <c r="U613" s="5" t="s">
        <v>56</v>
      </c>
    </row>
    <row r="614" spans="1:21" customFormat="1" ht="12" hidden="1">
      <c r="A614" s="1" t="s">
        <v>21</v>
      </c>
      <c r="B614" s="1" t="s">
        <v>43</v>
      </c>
      <c r="C614" s="1" t="s">
        <v>69</v>
      </c>
      <c r="D614" s="1" t="s">
        <v>100</v>
      </c>
      <c r="E614" s="1" t="s">
        <v>25</v>
      </c>
      <c r="F614" s="1" t="s">
        <v>42</v>
      </c>
    </row>
    <row r="615" spans="1:21" customFormat="1" ht="12" hidden="1">
      <c r="A615" s="1" t="s">
        <v>21</v>
      </c>
      <c r="B615" s="1" t="s">
        <v>44</v>
      </c>
      <c r="C615" s="1" t="s">
        <v>69</v>
      </c>
      <c r="D615" s="1" t="s">
        <v>100</v>
      </c>
      <c r="E615" s="1" t="s">
        <v>25</v>
      </c>
      <c r="F615" s="1" t="s">
        <v>42</v>
      </c>
    </row>
    <row r="616" spans="1:21" customFormat="1" ht="12" hidden="1">
      <c r="A616" s="1" t="s">
        <v>21</v>
      </c>
      <c r="B616" s="1" t="s">
        <v>43</v>
      </c>
      <c r="C616" s="1" t="s">
        <v>69</v>
      </c>
      <c r="D616" s="1" t="s">
        <v>100</v>
      </c>
      <c r="E616" s="1" t="s">
        <v>25</v>
      </c>
      <c r="F616" s="1" t="s">
        <v>42</v>
      </c>
    </row>
    <row r="617" spans="1:21" customFormat="1" ht="12" hidden="1">
      <c r="A617" s="1" t="s">
        <v>21</v>
      </c>
      <c r="B617" s="1" t="s">
        <v>43</v>
      </c>
      <c r="C617" s="1" t="s">
        <v>69</v>
      </c>
      <c r="D617" s="1" t="s">
        <v>100</v>
      </c>
      <c r="E617" s="1" t="s">
        <v>25</v>
      </c>
      <c r="F617" s="1" t="s">
        <v>42</v>
      </c>
    </row>
    <row r="618" spans="1:21" customFormat="1" ht="12" hidden="1">
      <c r="A618" s="1" t="s">
        <v>21</v>
      </c>
      <c r="B618" s="1" t="s">
        <v>88</v>
      </c>
      <c r="C618" s="1" t="s">
        <v>69</v>
      </c>
      <c r="D618" s="1" t="s">
        <v>100</v>
      </c>
      <c r="E618" s="1" t="s">
        <v>25</v>
      </c>
      <c r="F618" s="1" t="s">
        <v>42</v>
      </c>
    </row>
    <row r="619" spans="1:21" customFormat="1" ht="12" hidden="1">
      <c r="A619" s="1" t="s">
        <v>21</v>
      </c>
      <c r="B619" s="1" t="s">
        <v>43</v>
      </c>
      <c r="C619" s="1" t="s">
        <v>69</v>
      </c>
      <c r="D619" s="1" t="s">
        <v>98</v>
      </c>
      <c r="E619" s="1" t="s">
        <v>25</v>
      </c>
      <c r="F619" s="1" t="s">
        <v>42</v>
      </c>
    </row>
    <row r="620" spans="1:21" customFormat="1" ht="12" hidden="1">
      <c r="A620" s="1" t="s">
        <v>21</v>
      </c>
      <c r="B620" s="1" t="s">
        <v>43</v>
      </c>
      <c r="C620" s="1" t="s">
        <v>69</v>
      </c>
      <c r="D620" s="1" t="s">
        <v>100</v>
      </c>
      <c r="E620" s="1" t="s">
        <v>25</v>
      </c>
      <c r="F620" s="1" t="s">
        <v>42</v>
      </c>
    </row>
    <row r="621" spans="1:21" customFormat="1" ht="12" hidden="1">
      <c r="A621" s="1" t="s">
        <v>40</v>
      </c>
      <c r="B621" s="1" t="s">
        <v>22</v>
      </c>
      <c r="C621" s="1" t="s">
        <v>69</v>
      </c>
      <c r="D621" s="1" t="s">
        <v>100</v>
      </c>
      <c r="E621" s="1" t="s">
        <v>25</v>
      </c>
      <c r="F621" s="1" t="s">
        <v>42</v>
      </c>
    </row>
    <row r="622" spans="1:21" customFormat="1" ht="12" hidden="1">
      <c r="A622" s="1" t="s">
        <v>40</v>
      </c>
      <c r="B622" s="1" t="s">
        <v>22</v>
      </c>
      <c r="C622" s="1" t="s">
        <v>69</v>
      </c>
      <c r="D622" s="1" t="s">
        <v>100</v>
      </c>
      <c r="E622" s="1" t="s">
        <v>25</v>
      </c>
      <c r="F622" s="1" t="s">
        <v>42</v>
      </c>
    </row>
    <row r="623" spans="1:21" customFormat="1" ht="12" hidden="1">
      <c r="A623" s="1" t="s">
        <v>21</v>
      </c>
      <c r="B623" s="1" t="s">
        <v>22</v>
      </c>
      <c r="C623" s="1" t="s">
        <v>69</v>
      </c>
      <c r="D623" s="1" t="s">
        <v>100</v>
      </c>
      <c r="E623" s="1" t="s">
        <v>25</v>
      </c>
      <c r="F623" s="1" t="s">
        <v>42</v>
      </c>
    </row>
    <row r="624" spans="1:21" customFormat="1" ht="12" hidden="1">
      <c r="A624" s="1" t="s">
        <v>21</v>
      </c>
      <c r="B624" s="1" t="s">
        <v>43</v>
      </c>
      <c r="C624" s="1" t="s">
        <v>69</v>
      </c>
      <c r="D624" s="1" t="s">
        <v>100</v>
      </c>
      <c r="E624" s="1" t="s">
        <v>25</v>
      </c>
      <c r="F624" s="1" t="s">
        <v>42</v>
      </c>
    </row>
    <row r="625" spans="1:21" customFormat="1" ht="12" hidden="1">
      <c r="A625" s="1" t="s">
        <v>21</v>
      </c>
      <c r="B625" s="1" t="s">
        <v>44</v>
      </c>
      <c r="C625" s="1" t="s">
        <v>69</v>
      </c>
      <c r="D625" s="1" t="s">
        <v>100</v>
      </c>
      <c r="E625" s="1" t="s">
        <v>25</v>
      </c>
      <c r="F625" s="1" t="s">
        <v>42</v>
      </c>
    </row>
    <row r="626" spans="1:21" customFormat="1" ht="12" hidden="1">
      <c r="A626" s="1" t="s">
        <v>40</v>
      </c>
      <c r="B626" s="1" t="s">
        <v>22</v>
      </c>
      <c r="C626" s="1" t="s">
        <v>69</v>
      </c>
      <c r="D626" s="1" t="s">
        <v>100</v>
      </c>
      <c r="E626" s="1" t="s">
        <v>25</v>
      </c>
      <c r="F626" s="1" t="s">
        <v>42</v>
      </c>
    </row>
    <row r="627" spans="1:21" ht="18">
      <c r="A627" s="5" t="s">
        <v>21</v>
      </c>
      <c r="B627" s="5" t="s">
        <v>43</v>
      </c>
      <c r="C627" s="5" t="s">
        <v>69</v>
      </c>
      <c r="D627" s="5" t="s">
        <v>100</v>
      </c>
      <c r="E627" s="5" t="s">
        <v>25</v>
      </c>
      <c r="F627" s="5" t="s">
        <v>26</v>
      </c>
      <c r="G627" s="5" t="s">
        <v>45</v>
      </c>
      <c r="H627" s="5" t="s">
        <v>82</v>
      </c>
      <c r="I627" s="5" t="s">
        <v>73</v>
      </c>
      <c r="J627" s="5" t="s">
        <v>46</v>
      </c>
      <c r="K627" s="5" t="s">
        <v>75</v>
      </c>
      <c r="L627" s="5" t="s">
        <v>76</v>
      </c>
      <c r="M627" s="5" t="s">
        <v>59</v>
      </c>
      <c r="N627" s="5" t="s">
        <v>70</v>
      </c>
      <c r="O627" s="5" t="s">
        <v>90</v>
      </c>
      <c r="P627" s="5" t="s">
        <v>51</v>
      </c>
      <c r="Q627" s="5" t="s">
        <v>35</v>
      </c>
      <c r="R627" s="5" t="s">
        <v>66</v>
      </c>
      <c r="S627" s="5" t="s">
        <v>37</v>
      </c>
      <c r="T627" s="5" t="s">
        <v>87</v>
      </c>
      <c r="U627" s="5" t="s">
        <v>39</v>
      </c>
    </row>
    <row r="628" spans="1:21" customFormat="1" ht="12" hidden="1">
      <c r="A628" s="1" t="s">
        <v>21</v>
      </c>
      <c r="B628" s="1" t="s">
        <v>43</v>
      </c>
      <c r="C628" s="1" t="s">
        <v>69</v>
      </c>
      <c r="D628" s="1" t="s">
        <v>100</v>
      </c>
      <c r="E628" s="1" t="s">
        <v>25</v>
      </c>
      <c r="F628" s="1" t="s">
        <v>42</v>
      </c>
    </row>
    <row r="629" spans="1:21" customFormat="1" ht="12" hidden="1">
      <c r="A629" s="1" t="s">
        <v>21</v>
      </c>
      <c r="B629" s="1" t="s">
        <v>22</v>
      </c>
      <c r="C629" s="1" t="s">
        <v>69</v>
      </c>
      <c r="D629" s="1" t="s">
        <v>100</v>
      </c>
      <c r="E629" s="1" t="s">
        <v>25</v>
      </c>
      <c r="F629" s="1" t="s">
        <v>42</v>
      </c>
    </row>
    <row r="630" spans="1:21" customFormat="1" ht="12" hidden="1">
      <c r="A630" s="1" t="s">
        <v>40</v>
      </c>
      <c r="B630" s="1" t="s">
        <v>43</v>
      </c>
      <c r="C630" s="1" t="s">
        <v>69</v>
      </c>
      <c r="D630" s="1" t="s">
        <v>100</v>
      </c>
      <c r="E630" s="1" t="s">
        <v>25</v>
      </c>
      <c r="F630" s="1" t="s">
        <v>42</v>
      </c>
    </row>
    <row r="631" spans="1:21" ht="18">
      <c r="A631" s="5" t="s">
        <v>40</v>
      </c>
      <c r="B631" s="5" t="s">
        <v>22</v>
      </c>
      <c r="C631" s="5" t="s">
        <v>69</v>
      </c>
      <c r="D631" s="5" t="s">
        <v>100</v>
      </c>
      <c r="E631" s="5" t="s">
        <v>25</v>
      </c>
      <c r="F631" s="5" t="s">
        <v>26</v>
      </c>
      <c r="G631" s="5" t="s">
        <v>71</v>
      </c>
      <c r="H631" s="5" t="s">
        <v>28</v>
      </c>
      <c r="I631" s="5" t="s">
        <v>29</v>
      </c>
      <c r="J631" s="5" t="s">
        <v>89</v>
      </c>
      <c r="K631" s="5" t="s">
        <v>83</v>
      </c>
      <c r="L631" s="5" t="s">
        <v>76</v>
      </c>
      <c r="M631" s="5" t="s">
        <v>77</v>
      </c>
      <c r="N631" s="5" t="s">
        <v>60</v>
      </c>
      <c r="O631" s="5" t="s">
        <v>33</v>
      </c>
      <c r="P631" s="5" t="s">
        <v>61</v>
      </c>
      <c r="Q631" s="5" t="s">
        <v>86</v>
      </c>
      <c r="R631" s="5" t="s">
        <v>53</v>
      </c>
      <c r="S631" s="5" t="s">
        <v>63</v>
      </c>
      <c r="T631" s="5" t="s">
        <v>87</v>
      </c>
      <c r="U631" s="5" t="s">
        <v>80</v>
      </c>
    </row>
    <row r="632" spans="1:21" customFormat="1" ht="12" hidden="1">
      <c r="A632" s="1" t="s">
        <v>21</v>
      </c>
      <c r="B632" s="1" t="s">
        <v>43</v>
      </c>
      <c r="C632" s="1" t="s">
        <v>69</v>
      </c>
      <c r="D632" s="1" t="s">
        <v>100</v>
      </c>
      <c r="E632" s="1" t="s">
        <v>25</v>
      </c>
      <c r="F632" s="1" t="s">
        <v>42</v>
      </c>
    </row>
    <row r="633" spans="1:21" customFormat="1" ht="12" hidden="1">
      <c r="A633" s="1" t="s">
        <v>21</v>
      </c>
      <c r="B633" s="1" t="s">
        <v>43</v>
      </c>
      <c r="C633" s="1" t="s">
        <v>69</v>
      </c>
      <c r="D633" s="1" t="s">
        <v>100</v>
      </c>
      <c r="E633" s="1" t="s">
        <v>25</v>
      </c>
      <c r="F633" s="1" t="s">
        <v>42</v>
      </c>
    </row>
    <row r="634" spans="1:21" customFormat="1" ht="12" hidden="1">
      <c r="A634" s="1" t="s">
        <v>21</v>
      </c>
      <c r="B634" s="1" t="s">
        <v>43</v>
      </c>
      <c r="C634" s="1" t="s">
        <v>69</v>
      </c>
      <c r="D634" s="1" t="s">
        <v>100</v>
      </c>
      <c r="E634" s="1" t="s">
        <v>25</v>
      </c>
      <c r="F634" s="1" t="s">
        <v>42</v>
      </c>
    </row>
    <row r="635" spans="1:21" customFormat="1" ht="12" hidden="1">
      <c r="A635" s="1" t="s">
        <v>21</v>
      </c>
      <c r="B635" s="1" t="s">
        <v>44</v>
      </c>
      <c r="C635" s="1" t="s">
        <v>69</v>
      </c>
      <c r="D635" s="1" t="s">
        <v>100</v>
      </c>
      <c r="E635" s="1" t="s">
        <v>25</v>
      </c>
      <c r="F635" s="1" t="s">
        <v>42</v>
      </c>
    </row>
    <row r="636" spans="1:21" ht="18">
      <c r="A636" s="5" t="s">
        <v>21</v>
      </c>
      <c r="B636" s="5" t="s">
        <v>44</v>
      </c>
      <c r="C636" s="5" t="s">
        <v>69</v>
      </c>
      <c r="D636" s="5" t="s">
        <v>100</v>
      </c>
      <c r="E636" s="5" t="s">
        <v>25</v>
      </c>
      <c r="F636" s="5" t="s">
        <v>26</v>
      </c>
      <c r="G636" s="5" t="s">
        <v>45</v>
      </c>
      <c r="H636" s="5" t="s">
        <v>28</v>
      </c>
      <c r="I636" s="5" t="s">
        <v>29</v>
      </c>
      <c r="J636" s="5" t="s">
        <v>46</v>
      </c>
      <c r="K636" s="5" t="s">
        <v>31</v>
      </c>
      <c r="L636" s="5" t="s">
        <v>58</v>
      </c>
      <c r="M636" s="5" t="s">
        <v>48</v>
      </c>
      <c r="N636" s="5" t="s">
        <v>49</v>
      </c>
      <c r="O636" s="5" t="s">
        <v>65</v>
      </c>
      <c r="P636" s="5" t="s">
        <v>51</v>
      </c>
      <c r="Q636" s="5" t="s">
        <v>52</v>
      </c>
      <c r="R636" s="5" t="s">
        <v>66</v>
      </c>
      <c r="S636" s="5" t="s">
        <v>67</v>
      </c>
      <c r="T636" s="5" t="s">
        <v>55</v>
      </c>
      <c r="U636" s="5" t="s">
        <v>56</v>
      </c>
    </row>
    <row r="637" spans="1:21" customFormat="1" ht="12" hidden="1">
      <c r="A637" s="1" t="s">
        <v>21</v>
      </c>
      <c r="B637" s="1" t="s">
        <v>44</v>
      </c>
      <c r="C637" s="1" t="s">
        <v>92</v>
      </c>
      <c r="D637" s="1" t="s">
        <v>100</v>
      </c>
      <c r="E637" s="1" t="s">
        <v>25</v>
      </c>
      <c r="F637" s="1" t="s">
        <v>42</v>
      </c>
    </row>
    <row r="638" spans="1:21" ht="18">
      <c r="A638" s="5" t="s">
        <v>40</v>
      </c>
      <c r="B638" s="5" t="s">
        <v>43</v>
      </c>
      <c r="C638" s="5" t="s">
        <v>69</v>
      </c>
      <c r="D638" s="5" t="s">
        <v>100</v>
      </c>
      <c r="E638" s="5" t="s">
        <v>25</v>
      </c>
      <c r="F638" s="5" t="s">
        <v>26</v>
      </c>
      <c r="G638" s="5" t="s">
        <v>71</v>
      </c>
      <c r="H638" s="5" t="s">
        <v>82</v>
      </c>
      <c r="I638" s="5" t="s">
        <v>73</v>
      </c>
      <c r="J638" s="5" t="s">
        <v>46</v>
      </c>
      <c r="K638" s="5" t="s">
        <v>75</v>
      </c>
      <c r="L638" s="5" t="s">
        <v>76</v>
      </c>
      <c r="M638" s="5" t="s">
        <v>59</v>
      </c>
      <c r="N638" s="5" t="s">
        <v>70</v>
      </c>
      <c r="O638" s="5" t="s">
        <v>90</v>
      </c>
      <c r="P638" s="5" t="s">
        <v>51</v>
      </c>
      <c r="Q638" s="5" t="s">
        <v>35</v>
      </c>
      <c r="R638" s="5" t="s">
        <v>66</v>
      </c>
      <c r="S638" s="5" t="s">
        <v>37</v>
      </c>
      <c r="T638" s="5" t="s">
        <v>87</v>
      </c>
      <c r="U638" s="5" t="s">
        <v>39</v>
      </c>
    </row>
    <row r="639" spans="1:21" ht="18">
      <c r="A639" s="5" t="s">
        <v>40</v>
      </c>
      <c r="B639" s="5" t="s">
        <v>22</v>
      </c>
      <c r="C639" s="5" t="s">
        <v>69</v>
      </c>
      <c r="D639" s="5" t="s">
        <v>100</v>
      </c>
      <c r="E639" s="5" t="s">
        <v>25</v>
      </c>
      <c r="F639" s="5" t="s">
        <v>26</v>
      </c>
      <c r="G639" s="5" t="s">
        <v>27</v>
      </c>
      <c r="H639" s="5" t="s">
        <v>82</v>
      </c>
      <c r="I639" s="5" t="s">
        <v>29</v>
      </c>
      <c r="J639" s="5" t="s">
        <v>89</v>
      </c>
      <c r="K639" s="5" t="s">
        <v>31</v>
      </c>
      <c r="L639" s="5" t="s">
        <v>58</v>
      </c>
      <c r="M639" s="5" t="s">
        <v>59</v>
      </c>
      <c r="N639" s="5" t="s">
        <v>70</v>
      </c>
      <c r="O639" s="5" t="s">
        <v>33</v>
      </c>
      <c r="P639" s="5" t="s">
        <v>61</v>
      </c>
      <c r="Q639" s="5" t="s">
        <v>86</v>
      </c>
      <c r="R639" s="5" t="s">
        <v>36</v>
      </c>
      <c r="S639" s="5" t="s">
        <v>37</v>
      </c>
      <c r="T639" s="5" t="s">
        <v>38</v>
      </c>
      <c r="U639" s="5" t="s">
        <v>39</v>
      </c>
    </row>
    <row r="642" spans="2:22" ht="15.75" customHeight="1">
      <c r="B642" s="19" t="s">
        <v>102</v>
      </c>
      <c r="C642" s="19"/>
      <c r="V642" s="5" t="s">
        <v>104</v>
      </c>
    </row>
    <row r="643" spans="2:22" ht="15.75" customHeight="1">
      <c r="B643" s="8" t="s">
        <v>26</v>
      </c>
      <c r="C643" s="8">
        <f>COUNTIF(F2:F639,"SI")</f>
        <v>153</v>
      </c>
      <c r="F643" s="5" t="s">
        <v>102</v>
      </c>
      <c r="G643" s="5" t="s">
        <v>104</v>
      </c>
      <c r="H643" s="5" t="s">
        <v>105</v>
      </c>
      <c r="I643" s="5" t="s">
        <v>106</v>
      </c>
      <c r="J643" s="5" t="s">
        <v>107</v>
      </c>
      <c r="K643" s="5" t="s">
        <v>108</v>
      </c>
      <c r="L643" s="5" t="s">
        <v>109</v>
      </c>
      <c r="M643" s="5" t="s">
        <v>110</v>
      </c>
      <c r="N643" s="5" t="s">
        <v>111</v>
      </c>
      <c r="O643" s="5" t="s">
        <v>112</v>
      </c>
      <c r="P643" s="5" t="s">
        <v>113</v>
      </c>
      <c r="Q643" s="5" t="s">
        <v>114</v>
      </c>
      <c r="R643" s="5" t="s">
        <v>115</v>
      </c>
      <c r="S643" s="5" t="s">
        <v>116</v>
      </c>
      <c r="T643" s="5" t="s">
        <v>117</v>
      </c>
      <c r="U643" s="5" t="s">
        <v>118</v>
      </c>
    </row>
    <row r="644" spans="2:22" ht="15.75" customHeight="1">
      <c r="B644" s="8" t="s">
        <v>42</v>
      </c>
      <c r="C644" s="8">
        <f>COUNTIF(F2:F639,"NO")</f>
        <v>485</v>
      </c>
      <c r="F644" s="7">
        <f>COUNTIF(F2:F639,"Si")</f>
        <v>153</v>
      </c>
      <c r="G644" s="7">
        <f>COUNTA(G2:G639)</f>
        <v>153</v>
      </c>
      <c r="H644" s="7">
        <f t="shared" ref="H644:U644" si="0">COUNTA(H2:H639)</f>
        <v>153</v>
      </c>
      <c r="I644" s="7">
        <f t="shared" si="0"/>
        <v>153</v>
      </c>
      <c r="J644" s="7">
        <f t="shared" si="0"/>
        <v>153</v>
      </c>
      <c r="K644" s="7">
        <f>COUNTA(K2:K639)</f>
        <v>153</v>
      </c>
      <c r="L644" s="7">
        <f t="shared" si="0"/>
        <v>153</v>
      </c>
      <c r="M644" s="7">
        <f t="shared" si="0"/>
        <v>153</v>
      </c>
      <c r="N644" s="7">
        <f t="shared" si="0"/>
        <v>153</v>
      </c>
      <c r="O644" s="7">
        <f t="shared" si="0"/>
        <v>153</v>
      </c>
      <c r="P644" s="7">
        <f t="shared" si="0"/>
        <v>153</v>
      </c>
      <c r="Q644" s="7">
        <f>COUNTA(Q2:Q639)</f>
        <v>153</v>
      </c>
      <c r="R644" s="7">
        <f t="shared" si="0"/>
        <v>153</v>
      </c>
      <c r="S644" s="7">
        <f t="shared" si="0"/>
        <v>153</v>
      </c>
      <c r="T644" s="7">
        <f t="shared" si="0"/>
        <v>153</v>
      </c>
      <c r="U644" s="7">
        <f t="shared" si="0"/>
        <v>153</v>
      </c>
      <c r="V644" s="7">
        <f t="shared" ref="V644" si="1">COUNTA(W2:W639)</f>
        <v>0</v>
      </c>
    </row>
    <row r="645" spans="2:22" ht="15.75" customHeight="1">
      <c r="B645" s="8" t="s">
        <v>103</v>
      </c>
      <c r="C645" s="8">
        <f>SUM(C643:C644)</f>
        <v>638</v>
      </c>
    </row>
  </sheetData>
  <autoFilter ref="A1:U639">
    <filterColumn colId="5">
      <filters>
        <filter val="Si"/>
      </filters>
    </filterColumn>
  </autoFilter>
  <mergeCells count="1">
    <mergeCell ref="B642:C642"/>
  </mergeCells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8"/>
  <sheetViews>
    <sheetView topLeftCell="R1" zoomScale="101" workbookViewId="0">
      <selection activeCell="C3" sqref="C3:C4"/>
    </sheetView>
  </sheetViews>
  <sheetFormatPr baseColWidth="10" defaultRowHeight="12" x14ac:dyDescent="0"/>
  <cols>
    <col min="5" max="5" width="13" bestFit="1" customWidth="1"/>
    <col min="6" max="6" width="11.83203125" bestFit="1" customWidth="1"/>
    <col min="8" max="8" width="57.6640625" bestFit="1" customWidth="1"/>
    <col min="11" max="11" width="62.1640625" bestFit="1" customWidth="1"/>
    <col min="14" max="14" width="30" bestFit="1" customWidth="1"/>
    <col min="17" max="17" width="60.1640625" bestFit="1" customWidth="1"/>
    <col min="20" max="20" width="16.6640625" bestFit="1" customWidth="1"/>
    <col min="23" max="23" width="35.1640625" bestFit="1" customWidth="1"/>
    <col min="26" max="26" width="53.83203125" bestFit="1" customWidth="1"/>
    <col min="29" max="29" width="57.33203125" bestFit="1" customWidth="1"/>
    <col min="32" max="32" width="71.1640625" bestFit="1" customWidth="1"/>
    <col min="35" max="35" width="19.5" bestFit="1" customWidth="1"/>
    <col min="38" max="38" width="72.83203125" bestFit="1" customWidth="1"/>
    <col min="41" max="41" width="72.5" bestFit="1" customWidth="1"/>
    <col min="47" max="47" width="71.6640625" bestFit="1" customWidth="1"/>
  </cols>
  <sheetData>
    <row r="2" spans="2:48">
      <c r="B2" s="22" t="s">
        <v>102</v>
      </c>
      <c r="C2" s="22"/>
      <c r="E2" s="23" t="s">
        <v>104</v>
      </c>
      <c r="F2" s="23"/>
      <c r="H2" s="23" t="s">
        <v>105</v>
      </c>
      <c r="I2" s="23"/>
      <c r="K2" s="20" t="s">
        <v>106</v>
      </c>
      <c r="L2" s="21"/>
      <c r="N2" s="23" t="s">
        <v>107</v>
      </c>
      <c r="O2" s="23"/>
      <c r="Q2" s="20" t="s">
        <v>108</v>
      </c>
      <c r="R2" s="21"/>
      <c r="T2" s="20" t="s">
        <v>109</v>
      </c>
      <c r="U2" s="21"/>
      <c r="W2" s="20" t="s">
        <v>110</v>
      </c>
      <c r="X2" s="21"/>
      <c r="Z2" s="20" t="s">
        <v>111</v>
      </c>
      <c r="AA2" s="21"/>
      <c r="AC2" s="20" t="s">
        <v>112</v>
      </c>
      <c r="AD2" s="21"/>
      <c r="AF2" s="20" t="s">
        <v>113</v>
      </c>
      <c r="AG2" s="21"/>
      <c r="AI2" s="20" t="s">
        <v>121</v>
      </c>
      <c r="AJ2" s="21"/>
      <c r="AL2" s="20" t="s">
        <v>122</v>
      </c>
      <c r="AM2" s="21"/>
      <c r="AO2" s="20" t="s">
        <v>123</v>
      </c>
      <c r="AP2" s="21"/>
      <c r="AR2" s="20" t="s">
        <v>124</v>
      </c>
      <c r="AS2" s="21"/>
      <c r="AU2" s="20" t="s">
        <v>125</v>
      </c>
      <c r="AV2" s="21"/>
    </row>
    <row r="3" spans="2:48">
      <c r="B3" s="3" t="s">
        <v>26</v>
      </c>
      <c r="C3" s="3">
        <f>COUNTIF('Respuestas de formulario 1'!F2:F639,"SI")</f>
        <v>153</v>
      </c>
      <c r="E3" s="3" t="s">
        <v>81</v>
      </c>
      <c r="F3" s="3">
        <f>COUNTIF('Respuestas de formulario 1'!G2:G639,"Una vez")</f>
        <v>29</v>
      </c>
      <c r="H3" s="3" t="s">
        <v>72</v>
      </c>
      <c r="I3" s="3">
        <f>COUNTIF('Respuestas de formulario 1'!H2:H639,"El interés en el personaje de Pepsiman.")</f>
        <v>27</v>
      </c>
      <c r="K3" s="3" t="s">
        <v>73</v>
      </c>
      <c r="L3" s="3">
        <f>COUNTIF('Respuestas de formulario 1'!I2:I639,"La he compartido con amigos o familiares cercanos.")</f>
        <v>53</v>
      </c>
      <c r="N3" s="3" t="s">
        <v>74</v>
      </c>
      <c r="O3" s="3">
        <f>COUNTIF('Respuestas de formulario 1'!J2:J639,"Sí, definitivamente")</f>
        <v>17</v>
      </c>
      <c r="Q3" s="3" t="s">
        <v>57</v>
      </c>
      <c r="R3" s="3">
        <f>COUNTIF('Respuestas de formulario 1'!K2:K639,"Nunca he notado el logo de Pepsi mientras jugaba.")</f>
        <v>34</v>
      </c>
      <c r="T3" s="3" t="s">
        <v>58</v>
      </c>
      <c r="U3" s="3">
        <f>COUNTIF('Respuestas de formulario 1'!L2:L639,"1 Nada en absoluto")</f>
        <v>32</v>
      </c>
      <c r="W3" s="3" t="s">
        <v>59</v>
      </c>
      <c r="X3" s="3">
        <f>COUNTIF('Respuestas de formulario 1'!M2:M639,W3)</f>
        <v>63</v>
      </c>
      <c r="Z3" s="3" t="s">
        <v>70</v>
      </c>
      <c r="AA3" s="3">
        <f>COUNTIF('Respuestas de formulario 1'!N2:N639,Z3)</f>
        <v>87</v>
      </c>
      <c r="AC3" s="3" t="s">
        <v>90</v>
      </c>
      <c r="AD3" s="3">
        <f>COUNTIF('Respuestas de formulario 1'!O2:O639,AC3)</f>
        <v>43</v>
      </c>
      <c r="AF3" s="3" t="s">
        <v>34</v>
      </c>
      <c r="AG3" s="3">
        <f>COUNTIF('Respuestas de formulario 1'!P$2:P$639,AF3)</f>
        <v>37</v>
      </c>
      <c r="AI3" s="3" t="s">
        <v>35</v>
      </c>
      <c r="AJ3" s="3">
        <f>COUNTIF('Respuestas de formulario 1'!Q$2:Q$639,AI3)</f>
        <v>57</v>
      </c>
      <c r="AL3" s="3" t="s">
        <v>36</v>
      </c>
      <c r="AM3" s="3">
        <f>COUNTIF('Respuestas de formulario 1'!R$2:R$639,AL3)</f>
        <v>58</v>
      </c>
      <c r="AO3" s="3" t="s">
        <v>37</v>
      </c>
      <c r="AP3" s="3">
        <f>COUNTIF('Respuestas de formulario 1'!S$2:S$639,AO3)</f>
        <v>56</v>
      </c>
      <c r="AR3" s="3" t="s">
        <v>38</v>
      </c>
      <c r="AS3" s="3">
        <f>COUNTIF('Respuestas de formulario 1'!T$2:T$639,AR3)</f>
        <v>31</v>
      </c>
      <c r="AU3" s="3" t="s">
        <v>39</v>
      </c>
      <c r="AV3" s="3">
        <f>COUNTIF('Respuestas de formulario 1'!U$2:U$639,AU3)</f>
        <v>54</v>
      </c>
    </row>
    <row r="4" spans="2:48">
      <c r="B4" s="3" t="s">
        <v>42</v>
      </c>
      <c r="C4" s="3">
        <f>COUNTIF('Respuestas de formulario 1'!F2:F639,"NO")</f>
        <v>485</v>
      </c>
      <c r="E4" s="3" t="s">
        <v>71</v>
      </c>
      <c r="F4" s="3">
        <f>COUNTIF('Respuestas de formulario 1'!G2:G639,"Varias veces")</f>
        <v>47</v>
      </c>
      <c r="H4" s="3" t="s">
        <v>82</v>
      </c>
      <c r="I4" s="3">
        <f>COUNTIF('Respuestas de formulario 1'!H2:H639,"La curiosidad por un juego relacionado con Pepsi.")</f>
        <v>51</v>
      </c>
      <c r="K4" s="3" t="s">
        <v>94</v>
      </c>
      <c r="L4" s="3">
        <f>COUNTIF('Respuestas de formulario 1'!I2:I639,"La he compartido en redes sociales como Facebook, Twitter, o Instagram.")</f>
        <v>9</v>
      </c>
      <c r="N4" s="3" t="s">
        <v>89</v>
      </c>
      <c r="O4" s="3">
        <f>COUNTIF('Respuestas de formulario 1'!J2:J639,"Sí, un poco")</f>
        <v>47</v>
      </c>
      <c r="Q4" s="3" t="s">
        <v>83</v>
      </c>
      <c r="R4" s="3">
        <f>COUNTIF('Respuestas de formulario 1'!K2:K639,"Lo vi ocasionalmente mientras jugaba.")</f>
        <v>38</v>
      </c>
      <c r="T4" s="3" t="s">
        <v>84</v>
      </c>
      <c r="U4" s="3">
        <f>COUNTIF('Respuestas de formulario 1'!L2:L639,"2 Casi nada")</f>
        <v>36</v>
      </c>
      <c r="W4" s="3" t="s">
        <v>77</v>
      </c>
      <c r="X4" s="3">
        <f>COUNTIF('Respuestas de formulario 1'!M2:M639,W4)</f>
        <v>53</v>
      </c>
      <c r="Z4" s="3" t="s">
        <v>60</v>
      </c>
      <c r="AA4" s="3">
        <f>COUNTIF('Respuestas de formulario 1'!N2:N639,Z4)</f>
        <v>15</v>
      </c>
      <c r="AC4" s="3" t="s">
        <v>33</v>
      </c>
      <c r="AD4" s="3">
        <f>COUNTIF('Respuestas de formulario 1'!O2:O639,AC4)</f>
        <v>38</v>
      </c>
      <c r="AF4" s="3" t="s">
        <v>85</v>
      </c>
      <c r="AG4" s="3">
        <f>COUNTIF('Respuestas de formulario 1'!P$2:P$639,AF4)</f>
        <v>59</v>
      </c>
      <c r="AI4" s="3" t="s">
        <v>86</v>
      </c>
      <c r="AJ4" s="3">
        <f>COUNTIF('Respuestas de formulario 1'!Q$2:Q$639,AI4)</f>
        <v>48</v>
      </c>
      <c r="AL4" s="3" t="s">
        <v>79</v>
      </c>
      <c r="AM4" s="3">
        <f>COUNTIF('Respuestas de formulario 1'!R$2:R$639,AL4)</f>
        <v>35</v>
      </c>
      <c r="AO4" s="3" t="s">
        <v>63</v>
      </c>
      <c r="AP4" s="3">
        <f>COUNTIF('Respuestas de formulario 1'!S$2:S$639,AO4)</f>
        <v>44</v>
      </c>
      <c r="AR4" s="3" t="s">
        <v>87</v>
      </c>
      <c r="AS4" s="3">
        <f>COUNTIF('Respuestas de formulario 1'!T$2:T$639,AR4)</f>
        <v>60</v>
      </c>
      <c r="AU4" s="3" t="s">
        <v>80</v>
      </c>
      <c r="AV4" s="3">
        <f>COUNTIF('Respuestas de formulario 1'!U$2:U$639,AU4)</f>
        <v>40</v>
      </c>
    </row>
    <row r="5" spans="2:48">
      <c r="B5" s="3" t="s">
        <v>103</v>
      </c>
      <c r="C5" s="3">
        <f>SUM(C3:C4)</f>
        <v>638</v>
      </c>
      <c r="E5" s="3" t="s">
        <v>27</v>
      </c>
      <c r="F5" s="3">
        <f>COUNTIF('Respuestas de formulario 1'!G2:G639,"Muchas veces")</f>
        <v>19</v>
      </c>
      <c r="H5" s="3" t="s">
        <v>97</v>
      </c>
      <c r="I5" s="3">
        <f>COUNTIF('Respuestas de formulario 1'!H2:H639,"La recomendación de amigos.")</f>
        <v>25</v>
      </c>
      <c r="K5" s="3" t="s">
        <v>29</v>
      </c>
      <c r="L5" s="3">
        <f>COUNTIF('Respuestas de formulario 1'!I2:I639,"No he compartido mi experiencia con nadie.")</f>
        <v>91</v>
      </c>
      <c r="N5" s="3" t="s">
        <v>30</v>
      </c>
      <c r="O5" s="3">
        <f>COUNTIF('Respuestas de formulario 1'!J2:J639,"No, no ha cambiado mi preferencia")</f>
        <v>49</v>
      </c>
      <c r="Q5" s="3" t="s">
        <v>75</v>
      </c>
      <c r="R5" s="3">
        <f>COUNTIF('Respuestas de formulario 1'!K2:K639,"Lo vi con frecuencia mientras jugaba.")</f>
        <v>41</v>
      </c>
      <c r="T5" s="3" t="s">
        <v>76</v>
      </c>
      <c r="U5" s="3">
        <f>COUNTIF('Respuestas de formulario 1'!L2:L639,"3 Algo")</f>
        <v>53</v>
      </c>
      <c r="W5" s="3" t="s">
        <v>95</v>
      </c>
      <c r="X5" s="3">
        <f>COUNTIF('Respuestas de formulario 1'!M4:M641,W5)</f>
        <v>12</v>
      </c>
      <c r="Z5" s="3" t="s">
        <v>78</v>
      </c>
      <c r="AA5" s="3">
        <f>COUNTIF('Respuestas de formulario 1'!N4:N641,Z5)</f>
        <v>22</v>
      </c>
      <c r="AC5" s="3" t="s">
        <v>50</v>
      </c>
      <c r="AD5" s="3">
        <f>COUNTIF('Respuestas de formulario 1'!O4:O641,AC5)</f>
        <v>42</v>
      </c>
      <c r="AF5" s="3" t="s">
        <v>61</v>
      </c>
      <c r="AG5" s="3">
        <f>COUNTIF('Respuestas de formulario 1'!P$2:P$639,AF5)</f>
        <v>19</v>
      </c>
      <c r="AI5" s="3" t="s">
        <v>62</v>
      </c>
      <c r="AJ5" s="3">
        <f>COUNTIF('Respuestas de formulario 1'!Q$2:Q$639,AI5)</f>
        <v>20</v>
      </c>
      <c r="AL5" s="3" t="s">
        <v>53</v>
      </c>
      <c r="AM5" s="3">
        <f>COUNTIF('Respuestas de formulario 1'!R$2:R$639,AL5)</f>
        <v>31</v>
      </c>
      <c r="AO5" s="3" t="s">
        <v>54</v>
      </c>
      <c r="AP5" s="3">
        <f>COUNTIF('Respuestas de formulario 1'!S$2:S$639,AO5)</f>
        <v>27</v>
      </c>
      <c r="AR5" s="3" t="s">
        <v>91</v>
      </c>
      <c r="AS5" s="3">
        <f>COUNTIF('Respuestas de formulario 1'!T$2:T$639,AR5)</f>
        <v>37</v>
      </c>
      <c r="AU5" s="3" t="s">
        <v>64</v>
      </c>
      <c r="AV5" s="3">
        <f>COUNTIF('Respuestas de formulario 1'!U$2:U$639,AU5)</f>
        <v>30</v>
      </c>
    </row>
    <row r="6" spans="2:48">
      <c r="E6" s="3" t="s">
        <v>45</v>
      </c>
      <c r="F6" s="3">
        <f>COUNTIF('Respuestas de formulario 1'!G2:G639,"No lo recuerdo")</f>
        <v>58</v>
      </c>
      <c r="H6" s="3" t="s">
        <v>28</v>
      </c>
      <c r="I6" s="3">
        <f>COUNTIF('Respuestas de formulario 1'!H2:H639,"No tuve una motivación específica, solo quería jugar un nuevo juego.")</f>
        <v>50</v>
      </c>
      <c r="K6" s="3" t="s">
        <v>103</v>
      </c>
      <c r="L6" s="3">
        <f>SUM(L3:L5)</f>
        <v>153</v>
      </c>
      <c r="N6" s="3" t="s">
        <v>46</v>
      </c>
      <c r="O6" s="3">
        <f>COUNTIF('Respuestas de formulario 1'!J2:J639,"No, prefiero otras bebidas")</f>
        <v>40</v>
      </c>
      <c r="Q6" s="3" t="s">
        <v>31</v>
      </c>
      <c r="R6" s="3">
        <f>COUNTIF('Respuestas de formulario 1'!K2:K639,"El logo de Pepsi era muy prominente en el juego y lo vi constantemente.")</f>
        <v>40</v>
      </c>
      <c r="T6" s="3" t="s">
        <v>47</v>
      </c>
      <c r="U6" s="3">
        <f>COUNTIF('Respuestas de formulario 1'!L2:L639,"4 Mucho")</f>
        <v>14</v>
      </c>
      <c r="W6" s="3" t="s">
        <v>48</v>
      </c>
      <c r="X6" s="3">
        <f>COUNTIF('Respuestas de formulario 1'!M4:M641,W6)</f>
        <v>25</v>
      </c>
      <c r="Z6" s="3" t="s">
        <v>49</v>
      </c>
      <c r="AA6" s="3">
        <f>COUNTIF('Respuestas de formulario 1'!N4:N641,Z6)</f>
        <v>29</v>
      </c>
      <c r="AC6" s="3" t="s">
        <v>65</v>
      </c>
      <c r="AD6" s="3">
        <f>COUNTIF('Respuestas de formulario 1'!O4:O641,AC6)</f>
        <v>30</v>
      </c>
      <c r="AF6" s="3" t="s">
        <v>51</v>
      </c>
      <c r="AG6" s="3">
        <f>COUNTIF('Respuestas de formulario 1'!P$2:P$639,AF6)</f>
        <v>38</v>
      </c>
      <c r="AI6" s="3" t="s">
        <v>52</v>
      </c>
      <c r="AJ6" s="3">
        <f>COUNTIF('Respuestas de formulario 1'!Q$2:Q$639,AI6)</f>
        <v>28</v>
      </c>
      <c r="AL6" s="3" t="s">
        <v>66</v>
      </c>
      <c r="AM6" s="3">
        <f>COUNTIF('Respuestas de formulario 1'!R$2:R$639,AL6)</f>
        <v>29</v>
      </c>
      <c r="AO6" s="3" t="s">
        <v>67</v>
      </c>
      <c r="AP6" s="3">
        <f>COUNTIF('Respuestas de formulario 1'!S$2:S$639,AO6)</f>
        <v>26</v>
      </c>
      <c r="AR6" s="3" t="s">
        <v>55</v>
      </c>
      <c r="AS6" s="3">
        <f>COUNTIF('Respuestas de formulario 1'!T$2:T$639,AR6)</f>
        <v>25</v>
      </c>
      <c r="AU6" s="3" t="s">
        <v>56</v>
      </c>
      <c r="AV6" s="3">
        <f>COUNTIF('Respuestas de formulario 1'!U$2:U$639,AU6)</f>
        <v>29</v>
      </c>
    </row>
    <row r="7" spans="2:48">
      <c r="E7" s="3" t="s">
        <v>103</v>
      </c>
      <c r="F7" s="3">
        <f>SUM(F3:F6)</f>
        <v>153</v>
      </c>
      <c r="H7" s="3" t="s">
        <v>103</v>
      </c>
      <c r="I7" s="3">
        <f>SUM(I3:I6)</f>
        <v>153</v>
      </c>
      <c r="N7" s="3" t="s">
        <v>103</v>
      </c>
      <c r="O7" s="3">
        <f>SUM(O3:O6)</f>
        <v>153</v>
      </c>
      <c r="Q7" s="3" t="s">
        <v>103</v>
      </c>
      <c r="R7" s="3">
        <f>SUM(R3:R6)</f>
        <v>153</v>
      </c>
      <c r="T7" s="3" t="s">
        <v>32</v>
      </c>
      <c r="U7" s="3">
        <f>COUNTIF('Respuestas de formulario 1'!L2:L639,"5 Totalmente")</f>
        <v>18</v>
      </c>
      <c r="W7" s="3" t="s">
        <v>103</v>
      </c>
      <c r="X7" s="3">
        <f>SUM(X3:X6)</f>
        <v>153</v>
      </c>
      <c r="Z7" s="3" t="s">
        <v>119</v>
      </c>
      <c r="AA7" s="3">
        <f>SUM(AA3:AA6)</f>
        <v>153</v>
      </c>
      <c r="AC7" s="3" t="s">
        <v>119</v>
      </c>
      <c r="AD7" s="3">
        <f>SUM(AD3:AD6)</f>
        <v>153</v>
      </c>
      <c r="AF7" s="3" t="s">
        <v>120</v>
      </c>
      <c r="AG7" s="3">
        <f>SUM(AG3:AG6)</f>
        <v>153</v>
      </c>
      <c r="AI7" s="3" t="s">
        <v>119</v>
      </c>
      <c r="AJ7" s="3">
        <f>SUM(AJ3:AJ6)</f>
        <v>153</v>
      </c>
      <c r="AL7" s="3" t="s">
        <v>119</v>
      </c>
      <c r="AM7" s="3">
        <f>SUM(AM3:AM6)</f>
        <v>153</v>
      </c>
      <c r="AO7" s="3" t="s">
        <v>119</v>
      </c>
      <c r="AP7" s="3">
        <f>SUM(AP3:AP6)</f>
        <v>153</v>
      </c>
      <c r="AR7" s="3" t="s">
        <v>119</v>
      </c>
      <c r="AS7" s="3">
        <f>SUM(AS3:AS6)</f>
        <v>153</v>
      </c>
      <c r="AU7" s="3" t="s">
        <v>119</v>
      </c>
      <c r="AV7" s="3">
        <f>SUM(AV3:AV6)</f>
        <v>153</v>
      </c>
    </row>
    <row r="8" spans="2:48">
      <c r="T8" s="3" t="s">
        <v>103</v>
      </c>
      <c r="U8" s="3">
        <f>SUM(U3:U7)</f>
        <v>153</v>
      </c>
    </row>
  </sheetData>
  <mergeCells count="16">
    <mergeCell ref="Q2:R2"/>
    <mergeCell ref="B2:C2"/>
    <mergeCell ref="E2:F2"/>
    <mergeCell ref="H2:I2"/>
    <mergeCell ref="K2:L2"/>
    <mergeCell ref="N2:O2"/>
    <mergeCell ref="AL2:AM2"/>
    <mergeCell ref="AO2:AP2"/>
    <mergeCell ref="AR2:AS2"/>
    <mergeCell ref="AU2:AV2"/>
    <mergeCell ref="T2:U2"/>
    <mergeCell ref="W2:X2"/>
    <mergeCell ref="Z2:AA2"/>
    <mergeCell ref="AC2:AD2"/>
    <mergeCell ref="AF2:AG2"/>
    <mergeCell ref="AI2:AJ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workbookViewId="0">
      <selection activeCell="G13" sqref="G13"/>
    </sheetView>
  </sheetViews>
  <sheetFormatPr baseColWidth="10" defaultRowHeight="12" x14ac:dyDescent="0"/>
  <cols>
    <col min="2" max="17" width="7.83203125" customWidth="1"/>
  </cols>
  <sheetData>
    <row r="2" spans="1:17">
      <c r="A2" s="3"/>
      <c r="B2" s="3" t="s">
        <v>126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132</v>
      </c>
      <c r="I2" s="3" t="s">
        <v>133</v>
      </c>
      <c r="J2" s="3" t="s">
        <v>134</v>
      </c>
      <c r="K2" s="3" t="s">
        <v>135</v>
      </c>
      <c r="L2" s="3" t="s">
        <v>136</v>
      </c>
      <c r="M2" s="3" t="s">
        <v>137</v>
      </c>
      <c r="N2" s="3" t="s">
        <v>138</v>
      </c>
      <c r="O2" s="3" t="s">
        <v>139</v>
      </c>
      <c r="P2" s="3" t="s">
        <v>140</v>
      </c>
      <c r="Q2" s="3" t="s">
        <v>141</v>
      </c>
    </row>
    <row r="3" spans="1:17">
      <c r="A3" s="3" t="s">
        <v>142</v>
      </c>
      <c r="B3" s="3">
        <f>Hoja1!C3</f>
        <v>153</v>
      </c>
      <c r="C3" s="3">
        <f>Hoja1!F3</f>
        <v>29</v>
      </c>
      <c r="D3" s="3">
        <f>Hoja1!I3</f>
        <v>27</v>
      </c>
      <c r="E3" s="3">
        <f>Hoja1!L3</f>
        <v>53</v>
      </c>
      <c r="F3" s="3">
        <f>Hoja1!O3</f>
        <v>17</v>
      </c>
      <c r="G3" s="3">
        <f>Hoja1!R3</f>
        <v>34</v>
      </c>
      <c r="H3" s="3">
        <f>Hoja1!U3</f>
        <v>32</v>
      </c>
      <c r="I3" s="3">
        <f>Hoja1!X3</f>
        <v>63</v>
      </c>
      <c r="J3" s="3">
        <f>Hoja1!AA3</f>
        <v>87</v>
      </c>
      <c r="K3" s="3">
        <f>Hoja1!AD3</f>
        <v>43</v>
      </c>
      <c r="L3" s="3">
        <f>Hoja1!AG3</f>
        <v>37</v>
      </c>
      <c r="M3" s="3">
        <f>Hoja1!AJ3</f>
        <v>57</v>
      </c>
      <c r="N3" s="3">
        <f>Hoja1!AM3</f>
        <v>58</v>
      </c>
      <c r="O3" s="3">
        <f>Hoja1!AP3</f>
        <v>56</v>
      </c>
      <c r="P3" s="3">
        <f>Hoja1!AS3</f>
        <v>31</v>
      </c>
      <c r="Q3" s="3">
        <f>Hoja1!AV3</f>
        <v>54</v>
      </c>
    </row>
    <row r="4" spans="1:17">
      <c r="A4" s="3" t="s">
        <v>143</v>
      </c>
      <c r="B4" s="3">
        <f>Hoja1!C4</f>
        <v>485</v>
      </c>
      <c r="C4" s="3">
        <f>Hoja1!F4</f>
        <v>47</v>
      </c>
      <c r="D4" s="3">
        <f>Hoja1!I4</f>
        <v>51</v>
      </c>
      <c r="E4" s="3">
        <f>Hoja1!L4</f>
        <v>9</v>
      </c>
      <c r="F4" s="3">
        <f>Hoja1!O4</f>
        <v>47</v>
      </c>
      <c r="G4" s="3">
        <f>Hoja1!R4</f>
        <v>38</v>
      </c>
      <c r="H4" s="3">
        <f>Hoja1!U4</f>
        <v>36</v>
      </c>
      <c r="I4" s="3">
        <f>Hoja1!X4</f>
        <v>53</v>
      </c>
      <c r="J4" s="3">
        <f>Hoja1!AA4</f>
        <v>15</v>
      </c>
      <c r="K4" s="3">
        <f>Hoja1!AD4</f>
        <v>38</v>
      </c>
      <c r="L4" s="3">
        <f>Hoja1!AG4</f>
        <v>59</v>
      </c>
      <c r="M4" s="3">
        <f>Hoja1!AJ4</f>
        <v>48</v>
      </c>
      <c r="N4" s="3">
        <f>Hoja1!AM4</f>
        <v>35</v>
      </c>
      <c r="O4" s="3">
        <f>Hoja1!AP4</f>
        <v>44</v>
      </c>
      <c r="P4" s="3">
        <f>Hoja1!AS4</f>
        <v>60</v>
      </c>
      <c r="Q4" s="3">
        <f>Hoja1!AV4</f>
        <v>40</v>
      </c>
    </row>
    <row r="5" spans="1:17">
      <c r="A5" s="3" t="s">
        <v>144</v>
      </c>
      <c r="B5" s="3">
        <f>Hoja1!C5</f>
        <v>638</v>
      </c>
      <c r="C5" s="3">
        <f>Hoja1!F5</f>
        <v>19</v>
      </c>
      <c r="D5" s="3">
        <f>Hoja1!I5</f>
        <v>25</v>
      </c>
      <c r="E5" s="3">
        <f>Hoja1!L5</f>
        <v>91</v>
      </c>
      <c r="F5" s="3">
        <f>Hoja1!O5</f>
        <v>49</v>
      </c>
      <c r="G5" s="3">
        <f>Hoja1!R5</f>
        <v>41</v>
      </c>
      <c r="H5" s="3">
        <f>Hoja1!U5</f>
        <v>53</v>
      </c>
      <c r="I5" s="3">
        <f>Hoja1!X5</f>
        <v>12</v>
      </c>
      <c r="J5" s="3">
        <f>Hoja1!AA5</f>
        <v>22</v>
      </c>
      <c r="K5" s="3">
        <f>Hoja1!AD5</f>
        <v>42</v>
      </c>
      <c r="L5" s="3">
        <f>Hoja1!AG5</f>
        <v>19</v>
      </c>
      <c r="M5" s="3">
        <f>Hoja1!AJ5</f>
        <v>20</v>
      </c>
      <c r="N5" s="3">
        <f>Hoja1!AM5</f>
        <v>31</v>
      </c>
      <c r="O5" s="3">
        <f>Hoja1!AP5</f>
        <v>27</v>
      </c>
      <c r="P5" s="3">
        <f>Hoja1!AS5</f>
        <v>37</v>
      </c>
      <c r="Q5" s="3">
        <f>Hoja1!AV5</f>
        <v>30</v>
      </c>
    </row>
    <row r="6" spans="1:17">
      <c r="A6" s="3" t="s">
        <v>145</v>
      </c>
      <c r="B6" s="3">
        <f>Hoja1!C6</f>
        <v>0</v>
      </c>
      <c r="C6" s="3">
        <f>Hoja1!F6</f>
        <v>58</v>
      </c>
      <c r="D6" s="3">
        <f>Hoja1!I6</f>
        <v>50</v>
      </c>
      <c r="E6" s="3">
        <f>Hoja1!L6</f>
        <v>153</v>
      </c>
      <c r="F6" s="3">
        <f>Hoja1!O6</f>
        <v>40</v>
      </c>
      <c r="G6" s="3">
        <f>Hoja1!R6</f>
        <v>40</v>
      </c>
      <c r="H6" s="3">
        <f>Hoja1!U6</f>
        <v>14</v>
      </c>
      <c r="I6" s="3">
        <f>Hoja1!X6</f>
        <v>25</v>
      </c>
      <c r="J6" s="3">
        <f>Hoja1!AA6</f>
        <v>29</v>
      </c>
      <c r="K6" s="3">
        <f>Hoja1!AD6</f>
        <v>30</v>
      </c>
      <c r="L6" s="3">
        <f>Hoja1!AG6</f>
        <v>38</v>
      </c>
      <c r="M6" s="3">
        <f>Hoja1!AJ6</f>
        <v>28</v>
      </c>
      <c r="N6" s="3">
        <f>Hoja1!AM6</f>
        <v>29</v>
      </c>
      <c r="O6" s="3">
        <f>Hoja1!AP6</f>
        <v>26</v>
      </c>
      <c r="P6" s="3">
        <f>Hoja1!AS6</f>
        <v>25</v>
      </c>
      <c r="Q6" s="3">
        <f>Hoja1!AV6</f>
        <v>29</v>
      </c>
    </row>
    <row r="7" spans="1:17">
      <c r="A7" s="3" t="s">
        <v>146</v>
      </c>
      <c r="B7" s="3"/>
      <c r="C7" s="3"/>
      <c r="D7" s="3"/>
      <c r="E7" s="3"/>
      <c r="F7" s="3"/>
      <c r="G7" s="3"/>
      <c r="H7" s="3">
        <f>Hoja1!U7</f>
        <v>18</v>
      </c>
      <c r="I7" s="3"/>
      <c r="J7" s="3"/>
      <c r="K7" s="3"/>
      <c r="L7" s="3"/>
      <c r="M7" s="3"/>
      <c r="N7" s="3"/>
      <c r="O7" s="3"/>
      <c r="P7" s="3"/>
      <c r="Q7" s="3"/>
    </row>
  </sheetData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54"/>
  <sheetViews>
    <sheetView topLeftCell="D1" workbookViewId="0">
      <selection activeCell="K6" sqref="K6"/>
    </sheetView>
  </sheetViews>
  <sheetFormatPr baseColWidth="10" defaultRowHeight="12" x14ac:dyDescent="0"/>
  <sheetData>
    <row r="2" spans="2:23">
      <c r="B2" s="2"/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59</v>
      </c>
      <c r="P2" s="1" t="s">
        <v>70</v>
      </c>
      <c r="Q2" s="1" t="s">
        <v>33</v>
      </c>
      <c r="R2" s="1" t="s">
        <v>34</v>
      </c>
      <c r="S2" s="1" t="s">
        <v>35</v>
      </c>
      <c r="T2" s="1" t="s">
        <v>36</v>
      </c>
      <c r="U2" s="1" t="s">
        <v>37</v>
      </c>
      <c r="V2" s="1" t="s">
        <v>38</v>
      </c>
      <c r="W2" s="1" t="s">
        <v>39</v>
      </c>
    </row>
    <row r="3" spans="2:23">
      <c r="B3" s="2"/>
      <c r="C3" s="1" t="s">
        <v>40</v>
      </c>
      <c r="D3" s="1" t="s">
        <v>43</v>
      </c>
      <c r="E3" s="1" t="s">
        <v>23</v>
      </c>
      <c r="F3" s="1" t="s">
        <v>41</v>
      </c>
      <c r="G3" s="1" t="s">
        <v>25</v>
      </c>
      <c r="H3" s="1" t="s">
        <v>26</v>
      </c>
      <c r="I3" s="1" t="s">
        <v>45</v>
      </c>
      <c r="J3" s="1" t="s">
        <v>72</v>
      </c>
      <c r="K3" s="1" t="s">
        <v>29</v>
      </c>
      <c r="L3" s="1" t="s">
        <v>46</v>
      </c>
      <c r="M3" s="1" t="s">
        <v>31</v>
      </c>
      <c r="N3" s="1" t="s">
        <v>47</v>
      </c>
      <c r="O3" s="1" t="s">
        <v>48</v>
      </c>
      <c r="P3" s="1" t="s">
        <v>49</v>
      </c>
      <c r="Q3" s="1" t="s">
        <v>50</v>
      </c>
      <c r="R3" s="1" t="s">
        <v>51</v>
      </c>
      <c r="S3" s="1" t="s">
        <v>52</v>
      </c>
      <c r="T3" s="1" t="s">
        <v>53</v>
      </c>
      <c r="U3" s="1" t="s">
        <v>54</v>
      </c>
      <c r="V3" s="1" t="s">
        <v>55</v>
      </c>
      <c r="W3" s="1" t="s">
        <v>56</v>
      </c>
    </row>
    <row r="4" spans="2:23">
      <c r="B4" s="2"/>
      <c r="C4" s="1" t="s">
        <v>40</v>
      </c>
      <c r="D4" s="1" t="s">
        <v>43</v>
      </c>
      <c r="E4" s="1" t="s">
        <v>23</v>
      </c>
      <c r="F4" s="1" t="s">
        <v>41</v>
      </c>
      <c r="G4" s="1" t="s">
        <v>25</v>
      </c>
      <c r="H4" s="1" t="s">
        <v>26</v>
      </c>
      <c r="I4" s="1" t="s">
        <v>45</v>
      </c>
      <c r="J4" s="1" t="s">
        <v>28</v>
      </c>
      <c r="K4" s="1" t="s">
        <v>29</v>
      </c>
      <c r="L4" s="1" t="s">
        <v>46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50</v>
      </c>
      <c r="R4" s="1" t="s">
        <v>61</v>
      </c>
      <c r="S4" s="1" t="s">
        <v>62</v>
      </c>
      <c r="T4" s="1" t="s">
        <v>53</v>
      </c>
      <c r="U4" s="1" t="s">
        <v>63</v>
      </c>
      <c r="V4" s="1" t="s">
        <v>38</v>
      </c>
      <c r="W4" s="1" t="s">
        <v>64</v>
      </c>
    </row>
    <row r="5" spans="2:23">
      <c r="B5" s="2"/>
      <c r="C5" s="1" t="s">
        <v>40</v>
      </c>
      <c r="D5" s="1" t="s">
        <v>43</v>
      </c>
      <c r="E5" s="1" t="s">
        <v>23</v>
      </c>
      <c r="F5" s="1" t="s">
        <v>41</v>
      </c>
      <c r="G5" s="1" t="s">
        <v>25</v>
      </c>
      <c r="H5" s="1" t="s">
        <v>26</v>
      </c>
      <c r="I5" s="1" t="s">
        <v>45</v>
      </c>
      <c r="J5" s="1" t="s">
        <v>72</v>
      </c>
      <c r="K5" s="1" t="s">
        <v>29</v>
      </c>
      <c r="L5" s="1" t="s">
        <v>46</v>
      </c>
      <c r="M5" s="1" t="s">
        <v>57</v>
      </c>
      <c r="N5" s="1" t="s">
        <v>58</v>
      </c>
      <c r="O5" s="1" t="s">
        <v>48</v>
      </c>
      <c r="P5" s="1" t="s">
        <v>49</v>
      </c>
      <c r="Q5" s="1" t="s">
        <v>65</v>
      </c>
      <c r="R5" s="1" t="s">
        <v>51</v>
      </c>
      <c r="S5" s="1" t="s">
        <v>52</v>
      </c>
      <c r="T5" s="1" t="s">
        <v>66</v>
      </c>
      <c r="U5" s="1" t="s">
        <v>67</v>
      </c>
      <c r="V5" s="1" t="s">
        <v>55</v>
      </c>
      <c r="W5" s="1" t="s">
        <v>56</v>
      </c>
    </row>
    <row r="6" spans="2:23">
      <c r="B6" s="2"/>
      <c r="C6" s="1" t="s">
        <v>21</v>
      </c>
      <c r="D6" s="1" t="s">
        <v>22</v>
      </c>
      <c r="E6" s="1" t="s">
        <v>69</v>
      </c>
      <c r="F6" s="1" t="s">
        <v>68</v>
      </c>
      <c r="G6" s="1" t="s">
        <v>25</v>
      </c>
      <c r="H6" s="1" t="s">
        <v>26</v>
      </c>
      <c r="I6" s="1" t="s">
        <v>45</v>
      </c>
      <c r="J6" s="1" t="s">
        <v>28</v>
      </c>
      <c r="K6" s="1" t="s">
        <v>29</v>
      </c>
      <c r="L6" s="1" t="s">
        <v>30</v>
      </c>
      <c r="M6" s="1" t="s">
        <v>57</v>
      </c>
      <c r="N6" s="1" t="s">
        <v>58</v>
      </c>
      <c r="O6" s="1" t="s">
        <v>59</v>
      </c>
      <c r="P6" s="1" t="s">
        <v>70</v>
      </c>
      <c r="Q6" s="1" t="s">
        <v>65</v>
      </c>
      <c r="R6" s="1" t="s">
        <v>61</v>
      </c>
      <c r="S6" s="1" t="s">
        <v>52</v>
      </c>
      <c r="T6" s="1" t="s">
        <v>53</v>
      </c>
      <c r="U6" s="1" t="s">
        <v>67</v>
      </c>
      <c r="V6" s="1" t="s">
        <v>38</v>
      </c>
      <c r="W6" s="1" t="s">
        <v>39</v>
      </c>
    </row>
    <row r="7" spans="2:23">
      <c r="B7" s="2"/>
      <c r="C7" s="1" t="s">
        <v>40</v>
      </c>
      <c r="D7" s="1" t="s">
        <v>22</v>
      </c>
      <c r="E7" s="1" t="s">
        <v>69</v>
      </c>
      <c r="F7" s="1" t="s">
        <v>68</v>
      </c>
      <c r="G7" s="1" t="s">
        <v>25</v>
      </c>
      <c r="H7" s="1" t="s">
        <v>26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33</v>
      </c>
      <c r="R7" s="1" t="s">
        <v>34</v>
      </c>
      <c r="S7" s="1" t="s">
        <v>35</v>
      </c>
      <c r="T7" s="1" t="s">
        <v>79</v>
      </c>
      <c r="U7" s="1" t="s">
        <v>37</v>
      </c>
      <c r="V7" s="1" t="s">
        <v>38</v>
      </c>
      <c r="W7" s="1" t="s">
        <v>80</v>
      </c>
    </row>
    <row r="8" spans="2:23">
      <c r="B8" s="2"/>
      <c r="C8" s="1" t="s">
        <v>40</v>
      </c>
      <c r="D8" s="1" t="s">
        <v>22</v>
      </c>
      <c r="E8" s="1" t="s">
        <v>69</v>
      </c>
      <c r="F8" s="1" t="s">
        <v>68</v>
      </c>
      <c r="G8" s="1" t="s">
        <v>25</v>
      </c>
      <c r="H8" s="1" t="s">
        <v>26</v>
      </c>
      <c r="I8" s="1" t="s">
        <v>45</v>
      </c>
      <c r="J8" s="1" t="s">
        <v>28</v>
      </c>
      <c r="K8" s="1" t="s">
        <v>29</v>
      </c>
      <c r="L8" s="1" t="s">
        <v>30</v>
      </c>
      <c r="M8" s="1" t="s">
        <v>31</v>
      </c>
      <c r="N8" s="1" t="s">
        <v>32</v>
      </c>
      <c r="O8" s="1" t="s">
        <v>59</v>
      </c>
      <c r="P8" s="1" t="s">
        <v>70</v>
      </c>
      <c r="Q8" s="1" t="s">
        <v>33</v>
      </c>
      <c r="R8" s="1" t="s">
        <v>34</v>
      </c>
      <c r="S8" s="1" t="s">
        <v>35</v>
      </c>
      <c r="T8" s="1" t="s">
        <v>36</v>
      </c>
      <c r="U8" s="1" t="s">
        <v>37</v>
      </c>
      <c r="V8" s="1" t="s">
        <v>38</v>
      </c>
      <c r="W8" s="1" t="s">
        <v>39</v>
      </c>
    </row>
    <row r="9" spans="2:23">
      <c r="B9" s="2"/>
      <c r="C9" s="1" t="s">
        <v>21</v>
      </c>
      <c r="D9" s="1" t="s">
        <v>22</v>
      </c>
      <c r="E9" s="1" t="s">
        <v>69</v>
      </c>
      <c r="F9" s="1" t="s">
        <v>68</v>
      </c>
      <c r="G9" s="1" t="s">
        <v>25</v>
      </c>
      <c r="H9" s="1" t="s">
        <v>26</v>
      </c>
      <c r="I9" s="1" t="s">
        <v>81</v>
      </c>
      <c r="J9" s="1" t="s">
        <v>82</v>
      </c>
      <c r="K9" s="1" t="s">
        <v>73</v>
      </c>
      <c r="L9" s="1" t="s">
        <v>74</v>
      </c>
      <c r="M9" s="1" t="s">
        <v>83</v>
      </c>
      <c r="N9" s="1" t="s">
        <v>84</v>
      </c>
      <c r="O9" s="1" t="s">
        <v>77</v>
      </c>
      <c r="P9" s="1" t="s">
        <v>60</v>
      </c>
      <c r="Q9" s="1" t="s">
        <v>90</v>
      </c>
      <c r="R9" s="1" t="s">
        <v>85</v>
      </c>
      <c r="S9" s="1" t="s">
        <v>86</v>
      </c>
      <c r="T9" s="1" t="s">
        <v>53</v>
      </c>
      <c r="U9" s="1" t="s">
        <v>37</v>
      </c>
      <c r="V9" s="1" t="s">
        <v>87</v>
      </c>
      <c r="W9" s="1" t="s">
        <v>39</v>
      </c>
    </row>
    <row r="10" spans="2:23">
      <c r="B10" s="2"/>
      <c r="C10" s="1" t="s">
        <v>40</v>
      </c>
      <c r="D10" s="1" t="s">
        <v>22</v>
      </c>
      <c r="E10" s="1" t="s">
        <v>69</v>
      </c>
      <c r="F10" s="1" t="s">
        <v>41</v>
      </c>
      <c r="G10" s="1" t="s">
        <v>25</v>
      </c>
      <c r="H10" s="1" t="s">
        <v>26</v>
      </c>
      <c r="I10" s="1" t="s">
        <v>71</v>
      </c>
      <c r="J10" s="1" t="s">
        <v>72</v>
      </c>
      <c r="K10" s="1" t="s">
        <v>29</v>
      </c>
      <c r="L10" s="1" t="s">
        <v>89</v>
      </c>
      <c r="M10" s="1" t="s">
        <v>83</v>
      </c>
      <c r="N10" s="1" t="s">
        <v>76</v>
      </c>
      <c r="O10" s="1" t="s">
        <v>59</v>
      </c>
      <c r="P10" s="1" t="s">
        <v>70</v>
      </c>
      <c r="Q10" s="1" t="s">
        <v>90</v>
      </c>
      <c r="R10" s="1" t="s">
        <v>34</v>
      </c>
      <c r="S10" s="1" t="s">
        <v>35</v>
      </c>
      <c r="T10" s="1" t="s">
        <v>36</v>
      </c>
      <c r="U10" s="1" t="s">
        <v>37</v>
      </c>
      <c r="V10" s="1" t="s">
        <v>38</v>
      </c>
      <c r="W10" s="1" t="s">
        <v>39</v>
      </c>
    </row>
    <row r="11" spans="2:23">
      <c r="B11" s="2"/>
      <c r="C11" s="1" t="s">
        <v>40</v>
      </c>
      <c r="D11" s="1" t="s">
        <v>22</v>
      </c>
      <c r="E11" s="1" t="s">
        <v>69</v>
      </c>
      <c r="F11" s="1" t="s">
        <v>41</v>
      </c>
      <c r="G11" s="1" t="s">
        <v>25</v>
      </c>
      <c r="H11" s="1" t="s">
        <v>26</v>
      </c>
      <c r="I11" s="1" t="s">
        <v>71</v>
      </c>
      <c r="J11" s="1" t="s">
        <v>82</v>
      </c>
      <c r="K11" s="1" t="s">
        <v>29</v>
      </c>
      <c r="L11" s="1" t="s">
        <v>74</v>
      </c>
      <c r="M11" s="1" t="s">
        <v>75</v>
      </c>
      <c r="N11" s="1" t="s">
        <v>76</v>
      </c>
      <c r="O11" s="1" t="s">
        <v>59</v>
      </c>
      <c r="P11" s="1" t="s">
        <v>78</v>
      </c>
      <c r="Q11" s="1" t="s">
        <v>90</v>
      </c>
      <c r="R11" s="1" t="s">
        <v>34</v>
      </c>
      <c r="S11" s="1" t="s">
        <v>86</v>
      </c>
      <c r="T11" s="1" t="s">
        <v>36</v>
      </c>
      <c r="U11" s="1" t="s">
        <v>37</v>
      </c>
      <c r="V11" s="1" t="s">
        <v>91</v>
      </c>
      <c r="W11" s="1" t="s">
        <v>39</v>
      </c>
    </row>
    <row r="12" spans="2:23">
      <c r="B12" s="2"/>
      <c r="C12" s="1" t="s">
        <v>40</v>
      </c>
      <c r="D12" s="1" t="s">
        <v>22</v>
      </c>
      <c r="E12" s="1" t="s">
        <v>69</v>
      </c>
      <c r="F12" s="1" t="s">
        <v>41</v>
      </c>
      <c r="G12" s="1" t="s">
        <v>25</v>
      </c>
      <c r="H12" s="1" t="s">
        <v>26</v>
      </c>
      <c r="I12" s="1" t="s">
        <v>71</v>
      </c>
      <c r="J12" s="1" t="s">
        <v>28</v>
      </c>
      <c r="K12" s="1" t="s">
        <v>73</v>
      </c>
      <c r="L12" s="1" t="s">
        <v>30</v>
      </c>
      <c r="M12" s="1" t="s">
        <v>83</v>
      </c>
      <c r="N12" s="1" t="s">
        <v>76</v>
      </c>
      <c r="O12" s="1" t="s">
        <v>77</v>
      </c>
      <c r="P12" s="1" t="s">
        <v>78</v>
      </c>
      <c r="Q12" s="1" t="s">
        <v>33</v>
      </c>
      <c r="R12" s="1" t="s">
        <v>85</v>
      </c>
      <c r="S12" s="1" t="s">
        <v>62</v>
      </c>
      <c r="T12" s="1" t="s">
        <v>53</v>
      </c>
      <c r="U12" s="1" t="s">
        <v>54</v>
      </c>
      <c r="V12" s="1" t="s">
        <v>87</v>
      </c>
      <c r="W12" s="1" t="s">
        <v>64</v>
      </c>
    </row>
    <row r="13" spans="2:23">
      <c r="B13" s="2"/>
      <c r="C13" s="1" t="s">
        <v>40</v>
      </c>
      <c r="D13" s="1" t="s">
        <v>22</v>
      </c>
      <c r="E13" s="1" t="s">
        <v>23</v>
      </c>
      <c r="F13" s="1" t="s">
        <v>41</v>
      </c>
      <c r="G13" s="1" t="s">
        <v>25</v>
      </c>
      <c r="H13" s="1" t="s">
        <v>26</v>
      </c>
      <c r="I13" s="1" t="s">
        <v>71</v>
      </c>
      <c r="J13" s="1" t="s">
        <v>72</v>
      </c>
      <c r="K13" s="1" t="s">
        <v>73</v>
      </c>
      <c r="L13" s="1" t="s">
        <v>89</v>
      </c>
      <c r="M13" s="1" t="s">
        <v>83</v>
      </c>
      <c r="N13" s="1" t="s">
        <v>47</v>
      </c>
      <c r="O13" s="1" t="s">
        <v>59</v>
      </c>
      <c r="P13" s="1" t="s">
        <v>78</v>
      </c>
      <c r="Q13" s="1" t="s">
        <v>90</v>
      </c>
      <c r="R13" s="1" t="s">
        <v>85</v>
      </c>
      <c r="S13" s="1" t="s">
        <v>86</v>
      </c>
      <c r="T13" s="1" t="s">
        <v>53</v>
      </c>
      <c r="U13" s="1" t="s">
        <v>63</v>
      </c>
      <c r="V13" s="1" t="s">
        <v>87</v>
      </c>
      <c r="W13" s="1" t="s">
        <v>39</v>
      </c>
    </row>
    <row r="14" spans="2:23">
      <c r="B14" s="2"/>
      <c r="C14" s="1" t="s">
        <v>40</v>
      </c>
      <c r="D14" s="1" t="s">
        <v>43</v>
      </c>
      <c r="E14" s="1" t="s">
        <v>69</v>
      </c>
      <c r="F14" s="1" t="s">
        <v>41</v>
      </c>
      <c r="G14" s="1" t="s">
        <v>25</v>
      </c>
      <c r="H14" s="1" t="s">
        <v>26</v>
      </c>
      <c r="I14" s="1" t="s">
        <v>71</v>
      </c>
      <c r="J14" s="1" t="s">
        <v>82</v>
      </c>
      <c r="K14" s="1" t="s">
        <v>73</v>
      </c>
      <c r="L14" s="1" t="s">
        <v>46</v>
      </c>
      <c r="M14" s="1" t="s">
        <v>83</v>
      </c>
      <c r="N14" s="1" t="s">
        <v>58</v>
      </c>
      <c r="O14" s="1" t="s">
        <v>77</v>
      </c>
      <c r="P14" s="1" t="s">
        <v>78</v>
      </c>
      <c r="Q14" s="1" t="s">
        <v>65</v>
      </c>
      <c r="R14" s="1" t="s">
        <v>51</v>
      </c>
      <c r="S14" s="1" t="s">
        <v>62</v>
      </c>
      <c r="T14" s="1" t="s">
        <v>66</v>
      </c>
      <c r="U14" s="1" t="s">
        <v>67</v>
      </c>
      <c r="V14" s="1" t="s">
        <v>91</v>
      </c>
      <c r="W14" s="1" t="s">
        <v>56</v>
      </c>
    </row>
    <row r="15" spans="2:23">
      <c r="B15" s="2"/>
      <c r="C15" s="1" t="s">
        <v>21</v>
      </c>
      <c r="D15" s="1" t="s">
        <v>43</v>
      </c>
      <c r="E15" s="1" t="s">
        <v>69</v>
      </c>
      <c r="F15" s="1" t="s">
        <v>24</v>
      </c>
      <c r="G15" s="1" t="s">
        <v>25</v>
      </c>
      <c r="H15" s="1" t="s">
        <v>26</v>
      </c>
      <c r="I15" s="1" t="s">
        <v>71</v>
      </c>
      <c r="J15" s="1" t="s">
        <v>82</v>
      </c>
      <c r="K15" s="1" t="s">
        <v>94</v>
      </c>
      <c r="L15" s="1" t="s">
        <v>30</v>
      </c>
      <c r="M15" s="1" t="s">
        <v>75</v>
      </c>
      <c r="N15" s="1" t="s">
        <v>58</v>
      </c>
      <c r="O15" s="1" t="s">
        <v>77</v>
      </c>
      <c r="P15" s="1" t="s">
        <v>70</v>
      </c>
      <c r="Q15" s="1" t="s">
        <v>65</v>
      </c>
      <c r="R15" s="1" t="s">
        <v>51</v>
      </c>
      <c r="S15" s="1" t="s">
        <v>62</v>
      </c>
      <c r="T15" s="1" t="s">
        <v>79</v>
      </c>
      <c r="U15" s="1" t="s">
        <v>37</v>
      </c>
      <c r="V15" s="1" t="s">
        <v>91</v>
      </c>
      <c r="W15" s="1" t="s">
        <v>80</v>
      </c>
    </row>
    <row r="16" spans="2:23">
      <c r="B16" s="2"/>
      <c r="C16" s="1" t="s">
        <v>40</v>
      </c>
      <c r="D16" s="1" t="s">
        <v>43</v>
      </c>
      <c r="E16" s="1" t="s">
        <v>69</v>
      </c>
      <c r="F16" s="1" t="s">
        <v>24</v>
      </c>
      <c r="G16" s="1" t="s">
        <v>25</v>
      </c>
      <c r="H16" s="1" t="s">
        <v>26</v>
      </c>
      <c r="I16" s="1" t="s">
        <v>45</v>
      </c>
      <c r="J16" s="1" t="s">
        <v>28</v>
      </c>
      <c r="K16" s="1" t="s">
        <v>29</v>
      </c>
      <c r="L16" s="1" t="s">
        <v>46</v>
      </c>
      <c r="M16" s="1" t="s">
        <v>31</v>
      </c>
      <c r="N16" s="1" t="s">
        <v>47</v>
      </c>
      <c r="O16" s="1" t="s">
        <v>95</v>
      </c>
      <c r="P16" s="1" t="s">
        <v>49</v>
      </c>
      <c r="Q16" s="1" t="s">
        <v>65</v>
      </c>
      <c r="R16" s="1" t="s">
        <v>51</v>
      </c>
      <c r="S16" s="1" t="s">
        <v>52</v>
      </c>
      <c r="T16" s="1" t="s">
        <v>66</v>
      </c>
      <c r="U16" s="1" t="s">
        <v>67</v>
      </c>
      <c r="V16" s="1" t="s">
        <v>55</v>
      </c>
      <c r="W16" s="1" t="s">
        <v>56</v>
      </c>
    </row>
    <row r="17" spans="2:23">
      <c r="B17" s="2"/>
      <c r="C17" s="1" t="s">
        <v>40</v>
      </c>
      <c r="D17" s="1" t="s">
        <v>22</v>
      </c>
      <c r="E17" s="1" t="s">
        <v>69</v>
      </c>
      <c r="F17" s="1" t="s">
        <v>41</v>
      </c>
      <c r="G17" s="1" t="s">
        <v>25</v>
      </c>
      <c r="H17" s="1" t="s">
        <v>26</v>
      </c>
      <c r="I17" s="1" t="s">
        <v>45</v>
      </c>
      <c r="J17" s="1" t="s">
        <v>82</v>
      </c>
      <c r="K17" s="1" t="s">
        <v>29</v>
      </c>
      <c r="L17" s="1" t="s">
        <v>89</v>
      </c>
      <c r="M17" s="1" t="s">
        <v>83</v>
      </c>
      <c r="N17" s="1" t="s">
        <v>58</v>
      </c>
      <c r="O17" s="1" t="s">
        <v>59</v>
      </c>
      <c r="P17" s="1" t="s">
        <v>70</v>
      </c>
      <c r="Q17" s="1" t="s">
        <v>90</v>
      </c>
      <c r="R17" s="1" t="s">
        <v>85</v>
      </c>
      <c r="S17" s="1" t="s">
        <v>35</v>
      </c>
      <c r="T17" s="1" t="s">
        <v>36</v>
      </c>
      <c r="U17" s="1" t="s">
        <v>37</v>
      </c>
      <c r="V17" s="1" t="s">
        <v>38</v>
      </c>
      <c r="W17" s="1" t="s">
        <v>39</v>
      </c>
    </row>
    <row r="18" spans="2:23">
      <c r="B18" s="2"/>
      <c r="C18" s="1" t="s">
        <v>40</v>
      </c>
      <c r="D18" s="1" t="s">
        <v>88</v>
      </c>
      <c r="E18" s="1" t="s">
        <v>69</v>
      </c>
      <c r="F18" s="1" t="s">
        <v>24</v>
      </c>
      <c r="G18" s="1" t="s">
        <v>25</v>
      </c>
      <c r="H18" s="1" t="s">
        <v>26</v>
      </c>
      <c r="I18" s="1" t="s">
        <v>27</v>
      </c>
      <c r="J18" s="1" t="s">
        <v>28</v>
      </c>
      <c r="K18" s="1" t="s">
        <v>29</v>
      </c>
      <c r="L18" s="1" t="s">
        <v>30</v>
      </c>
      <c r="M18" s="1" t="s">
        <v>57</v>
      </c>
      <c r="N18" s="1" t="s">
        <v>47</v>
      </c>
      <c r="O18" s="1" t="s">
        <v>48</v>
      </c>
      <c r="P18" s="1" t="s">
        <v>70</v>
      </c>
      <c r="Q18" s="1" t="s">
        <v>50</v>
      </c>
      <c r="R18" s="1" t="s">
        <v>85</v>
      </c>
      <c r="S18" s="1" t="s">
        <v>86</v>
      </c>
      <c r="T18" s="1" t="s">
        <v>79</v>
      </c>
      <c r="U18" s="1" t="s">
        <v>54</v>
      </c>
      <c r="V18" s="1" t="s">
        <v>87</v>
      </c>
      <c r="W18" s="1" t="s">
        <v>64</v>
      </c>
    </row>
    <row r="19" spans="2:23">
      <c r="B19" s="2"/>
      <c r="C19" s="1" t="s">
        <v>40</v>
      </c>
      <c r="D19" s="1" t="s">
        <v>22</v>
      </c>
      <c r="E19" s="1" t="s">
        <v>23</v>
      </c>
      <c r="F19" s="1" t="s">
        <v>68</v>
      </c>
      <c r="G19" s="1" t="s">
        <v>25</v>
      </c>
      <c r="H19" s="1" t="s">
        <v>26</v>
      </c>
      <c r="I19" s="1" t="s">
        <v>45</v>
      </c>
      <c r="J19" s="1" t="s">
        <v>28</v>
      </c>
      <c r="K19" s="1" t="s">
        <v>29</v>
      </c>
      <c r="L19" s="1" t="s">
        <v>30</v>
      </c>
      <c r="M19" s="1" t="s">
        <v>57</v>
      </c>
      <c r="N19" s="1" t="s">
        <v>58</v>
      </c>
      <c r="O19" s="1" t="s">
        <v>48</v>
      </c>
      <c r="P19" s="1" t="s">
        <v>49</v>
      </c>
      <c r="Q19" s="1" t="s">
        <v>90</v>
      </c>
      <c r="R19" s="1" t="s">
        <v>51</v>
      </c>
      <c r="S19" s="1" t="s">
        <v>52</v>
      </c>
      <c r="T19" s="1" t="s">
        <v>66</v>
      </c>
      <c r="U19" s="1" t="s">
        <v>67</v>
      </c>
      <c r="V19" s="1" t="s">
        <v>55</v>
      </c>
      <c r="W19" s="1" t="s">
        <v>64</v>
      </c>
    </row>
    <row r="20" spans="2:23">
      <c r="B20" s="2"/>
      <c r="C20" s="1" t="s">
        <v>21</v>
      </c>
      <c r="D20" s="1" t="s">
        <v>22</v>
      </c>
      <c r="E20" s="1" t="s">
        <v>23</v>
      </c>
      <c r="F20" s="1" t="s">
        <v>68</v>
      </c>
      <c r="G20" s="1" t="s">
        <v>25</v>
      </c>
      <c r="H20" s="1" t="s">
        <v>26</v>
      </c>
      <c r="I20" s="1" t="s">
        <v>81</v>
      </c>
      <c r="J20" s="1" t="s">
        <v>72</v>
      </c>
      <c r="K20" s="1" t="s">
        <v>73</v>
      </c>
      <c r="L20" s="1" t="s">
        <v>74</v>
      </c>
      <c r="M20" s="1" t="s">
        <v>83</v>
      </c>
      <c r="N20" s="1" t="s">
        <v>32</v>
      </c>
      <c r="O20" s="1" t="s">
        <v>59</v>
      </c>
      <c r="P20" s="1" t="s">
        <v>70</v>
      </c>
      <c r="Q20" s="1" t="s">
        <v>90</v>
      </c>
      <c r="R20" s="1" t="s">
        <v>34</v>
      </c>
      <c r="S20" s="1" t="s">
        <v>35</v>
      </c>
      <c r="T20" s="1" t="s">
        <v>36</v>
      </c>
      <c r="U20" s="1" t="s">
        <v>37</v>
      </c>
      <c r="V20" s="1" t="s">
        <v>38</v>
      </c>
      <c r="W20" s="1" t="s">
        <v>39</v>
      </c>
    </row>
    <row r="21" spans="2:23">
      <c r="B21" s="2"/>
      <c r="C21" s="1" t="s">
        <v>40</v>
      </c>
      <c r="D21" s="1" t="s">
        <v>22</v>
      </c>
      <c r="E21" s="1" t="s">
        <v>23</v>
      </c>
      <c r="F21" s="1" t="s">
        <v>68</v>
      </c>
      <c r="G21" s="1" t="s">
        <v>25</v>
      </c>
      <c r="H21" s="1" t="s">
        <v>26</v>
      </c>
      <c r="I21" s="1" t="s">
        <v>45</v>
      </c>
      <c r="J21" s="1" t="s">
        <v>28</v>
      </c>
      <c r="K21" s="1" t="s">
        <v>29</v>
      </c>
      <c r="L21" s="1" t="s">
        <v>46</v>
      </c>
      <c r="M21" s="1" t="s">
        <v>31</v>
      </c>
      <c r="N21" s="1" t="s">
        <v>32</v>
      </c>
      <c r="O21" s="1" t="s">
        <v>77</v>
      </c>
      <c r="P21" s="1" t="s">
        <v>49</v>
      </c>
      <c r="Q21" s="1" t="s">
        <v>65</v>
      </c>
      <c r="R21" s="1" t="s">
        <v>34</v>
      </c>
      <c r="S21" s="1" t="s">
        <v>52</v>
      </c>
      <c r="T21" s="1" t="s">
        <v>66</v>
      </c>
      <c r="U21" s="1" t="s">
        <v>67</v>
      </c>
      <c r="V21" s="1" t="s">
        <v>87</v>
      </c>
      <c r="W21" s="1" t="s">
        <v>56</v>
      </c>
    </row>
    <row r="22" spans="2:23">
      <c r="B22" s="2"/>
      <c r="C22" s="1" t="s">
        <v>21</v>
      </c>
      <c r="D22" s="1" t="s">
        <v>22</v>
      </c>
      <c r="E22" s="1" t="s">
        <v>23</v>
      </c>
      <c r="F22" s="1" t="s">
        <v>68</v>
      </c>
      <c r="G22" s="1" t="s">
        <v>25</v>
      </c>
      <c r="H22" s="1" t="s">
        <v>26</v>
      </c>
      <c r="I22" s="1" t="s">
        <v>45</v>
      </c>
      <c r="J22" s="1" t="s">
        <v>28</v>
      </c>
      <c r="K22" s="1" t="s">
        <v>29</v>
      </c>
      <c r="L22" s="1" t="s">
        <v>46</v>
      </c>
      <c r="M22" s="1" t="s">
        <v>57</v>
      </c>
      <c r="N22" s="1" t="s">
        <v>58</v>
      </c>
      <c r="O22" s="1" t="s">
        <v>48</v>
      </c>
      <c r="P22" s="1" t="s">
        <v>49</v>
      </c>
      <c r="Q22" s="1" t="s">
        <v>65</v>
      </c>
      <c r="R22" s="1" t="s">
        <v>51</v>
      </c>
      <c r="S22" s="1" t="s">
        <v>52</v>
      </c>
      <c r="T22" s="1" t="s">
        <v>66</v>
      </c>
      <c r="U22" s="1" t="s">
        <v>67</v>
      </c>
      <c r="V22" s="1" t="s">
        <v>55</v>
      </c>
      <c r="W22" s="1" t="s">
        <v>56</v>
      </c>
    </row>
    <row r="23" spans="2:23">
      <c r="B23" s="2"/>
      <c r="C23" s="1" t="s">
        <v>21</v>
      </c>
      <c r="D23" s="1" t="s">
        <v>22</v>
      </c>
      <c r="E23" s="1" t="s">
        <v>23</v>
      </c>
      <c r="F23" s="1" t="s">
        <v>68</v>
      </c>
      <c r="G23" s="1" t="s">
        <v>25</v>
      </c>
      <c r="H23" s="1" t="s">
        <v>26</v>
      </c>
      <c r="I23" s="1" t="s">
        <v>45</v>
      </c>
      <c r="J23" s="1" t="s">
        <v>28</v>
      </c>
      <c r="K23" s="1" t="s">
        <v>29</v>
      </c>
      <c r="L23" s="1" t="s">
        <v>46</v>
      </c>
      <c r="M23" s="1" t="s">
        <v>57</v>
      </c>
      <c r="N23" s="1" t="s">
        <v>58</v>
      </c>
      <c r="O23" s="1" t="s">
        <v>48</v>
      </c>
      <c r="P23" s="1" t="s">
        <v>49</v>
      </c>
      <c r="Q23" s="1" t="s">
        <v>65</v>
      </c>
      <c r="R23" s="1" t="s">
        <v>51</v>
      </c>
      <c r="S23" s="1" t="s">
        <v>52</v>
      </c>
      <c r="T23" s="1" t="s">
        <v>66</v>
      </c>
      <c r="U23" s="1" t="s">
        <v>67</v>
      </c>
      <c r="V23" s="1" t="s">
        <v>55</v>
      </c>
      <c r="W23" s="1" t="s">
        <v>56</v>
      </c>
    </row>
    <row r="24" spans="2:23">
      <c r="B24" s="2"/>
      <c r="C24" s="1" t="s">
        <v>21</v>
      </c>
      <c r="D24" s="1" t="s">
        <v>44</v>
      </c>
      <c r="E24" s="1" t="s">
        <v>23</v>
      </c>
      <c r="F24" s="1" t="s">
        <v>96</v>
      </c>
      <c r="G24" s="1" t="s">
        <v>25</v>
      </c>
      <c r="H24" s="1" t="s">
        <v>26</v>
      </c>
      <c r="I24" s="1" t="s">
        <v>45</v>
      </c>
      <c r="J24" s="1" t="s">
        <v>28</v>
      </c>
      <c r="K24" s="1" t="s">
        <v>29</v>
      </c>
      <c r="L24" s="1" t="s">
        <v>46</v>
      </c>
      <c r="M24" s="1" t="s">
        <v>57</v>
      </c>
      <c r="N24" s="1" t="s">
        <v>58</v>
      </c>
      <c r="O24" s="1" t="s">
        <v>48</v>
      </c>
      <c r="P24" s="1" t="s">
        <v>49</v>
      </c>
      <c r="Q24" s="1" t="s">
        <v>65</v>
      </c>
      <c r="R24" s="1" t="s">
        <v>51</v>
      </c>
      <c r="S24" s="1" t="s">
        <v>52</v>
      </c>
      <c r="T24" s="1" t="s">
        <v>79</v>
      </c>
      <c r="U24" s="1" t="s">
        <v>54</v>
      </c>
      <c r="V24" s="1" t="s">
        <v>55</v>
      </c>
      <c r="W24" s="1" t="s">
        <v>64</v>
      </c>
    </row>
    <row r="25" spans="2:23">
      <c r="B25" s="2"/>
      <c r="C25" s="1" t="s">
        <v>40</v>
      </c>
      <c r="D25" s="1" t="s">
        <v>22</v>
      </c>
      <c r="E25" s="1" t="s">
        <v>23</v>
      </c>
      <c r="F25" s="1" t="s">
        <v>68</v>
      </c>
      <c r="G25" s="1" t="s">
        <v>25</v>
      </c>
      <c r="H25" s="1" t="s">
        <v>26</v>
      </c>
      <c r="I25" s="1" t="s">
        <v>45</v>
      </c>
      <c r="J25" s="1" t="s">
        <v>28</v>
      </c>
      <c r="K25" s="1" t="s">
        <v>29</v>
      </c>
      <c r="L25" s="1" t="s">
        <v>46</v>
      </c>
      <c r="M25" s="1" t="s">
        <v>31</v>
      </c>
      <c r="N25" s="1" t="s">
        <v>58</v>
      </c>
      <c r="O25" s="1" t="s">
        <v>59</v>
      </c>
      <c r="P25" s="1" t="s">
        <v>60</v>
      </c>
      <c r="Q25" s="1" t="s">
        <v>65</v>
      </c>
      <c r="R25" s="1" t="s">
        <v>51</v>
      </c>
      <c r="S25" s="1" t="s">
        <v>52</v>
      </c>
      <c r="T25" s="1" t="s">
        <v>66</v>
      </c>
      <c r="U25" s="1" t="s">
        <v>67</v>
      </c>
      <c r="V25" s="1" t="s">
        <v>55</v>
      </c>
      <c r="W25" s="1" t="s">
        <v>56</v>
      </c>
    </row>
    <row r="26" spans="2:23">
      <c r="B26" s="2"/>
      <c r="C26" s="1" t="s">
        <v>40</v>
      </c>
      <c r="D26" s="1" t="s">
        <v>43</v>
      </c>
      <c r="E26" s="1" t="s">
        <v>69</v>
      </c>
      <c r="F26" s="1" t="s">
        <v>24</v>
      </c>
      <c r="G26" s="1" t="s">
        <v>25</v>
      </c>
      <c r="H26" s="1" t="s">
        <v>26</v>
      </c>
      <c r="I26" s="1" t="s">
        <v>27</v>
      </c>
      <c r="J26" s="1" t="s">
        <v>28</v>
      </c>
      <c r="K26" s="1" t="s">
        <v>29</v>
      </c>
      <c r="L26" s="1" t="s">
        <v>46</v>
      </c>
      <c r="M26" s="1" t="s">
        <v>83</v>
      </c>
      <c r="N26" s="1" t="s">
        <v>76</v>
      </c>
      <c r="O26" s="1" t="s">
        <v>59</v>
      </c>
      <c r="P26" s="1" t="s">
        <v>70</v>
      </c>
      <c r="Q26" s="1" t="s">
        <v>50</v>
      </c>
      <c r="R26" s="1" t="s">
        <v>85</v>
      </c>
      <c r="S26" s="1" t="s">
        <v>62</v>
      </c>
      <c r="T26" s="1" t="s">
        <v>79</v>
      </c>
      <c r="U26" s="1" t="s">
        <v>63</v>
      </c>
      <c r="V26" s="1" t="s">
        <v>87</v>
      </c>
      <c r="W26" s="1" t="s">
        <v>64</v>
      </c>
    </row>
    <row r="27" spans="2:23">
      <c r="B27" s="2"/>
      <c r="C27" s="1" t="s">
        <v>40</v>
      </c>
      <c r="D27" s="1" t="s">
        <v>43</v>
      </c>
      <c r="E27" s="1" t="s">
        <v>23</v>
      </c>
      <c r="F27" s="1" t="s">
        <v>68</v>
      </c>
      <c r="G27" s="1" t="s">
        <v>25</v>
      </c>
      <c r="H27" s="1" t="s">
        <v>26</v>
      </c>
      <c r="I27" s="1" t="s">
        <v>81</v>
      </c>
      <c r="J27" s="1" t="s">
        <v>82</v>
      </c>
      <c r="K27" s="1" t="s">
        <v>73</v>
      </c>
      <c r="L27" s="1" t="s">
        <v>89</v>
      </c>
      <c r="M27" s="1" t="s">
        <v>83</v>
      </c>
      <c r="N27" s="1" t="s">
        <v>76</v>
      </c>
      <c r="O27" s="1" t="s">
        <v>77</v>
      </c>
      <c r="P27" s="1" t="s">
        <v>70</v>
      </c>
      <c r="Q27" s="1" t="s">
        <v>90</v>
      </c>
      <c r="R27" s="1" t="s">
        <v>85</v>
      </c>
      <c r="S27" s="1" t="s">
        <v>62</v>
      </c>
      <c r="T27" s="1" t="s">
        <v>79</v>
      </c>
      <c r="U27" s="1" t="s">
        <v>63</v>
      </c>
      <c r="V27" s="1" t="s">
        <v>87</v>
      </c>
      <c r="W27" s="1" t="s">
        <v>80</v>
      </c>
    </row>
    <row r="28" spans="2:23">
      <c r="B28" s="2"/>
      <c r="C28" s="1" t="s">
        <v>40</v>
      </c>
      <c r="D28" s="1" t="s">
        <v>22</v>
      </c>
      <c r="E28" s="1" t="s">
        <v>23</v>
      </c>
      <c r="F28" s="1" t="s">
        <v>68</v>
      </c>
      <c r="G28" s="1" t="s">
        <v>25</v>
      </c>
      <c r="H28" s="1" t="s">
        <v>26</v>
      </c>
      <c r="I28" s="1" t="s">
        <v>81</v>
      </c>
      <c r="J28" s="1" t="s">
        <v>28</v>
      </c>
      <c r="K28" s="1" t="s">
        <v>29</v>
      </c>
      <c r="L28" s="1" t="s">
        <v>30</v>
      </c>
      <c r="M28" s="1" t="s">
        <v>75</v>
      </c>
      <c r="N28" s="1" t="s">
        <v>76</v>
      </c>
      <c r="O28" s="1" t="s">
        <v>59</v>
      </c>
      <c r="P28" s="1" t="s">
        <v>70</v>
      </c>
      <c r="Q28" s="1" t="s">
        <v>33</v>
      </c>
      <c r="R28" s="1" t="s">
        <v>85</v>
      </c>
      <c r="S28" s="1" t="s">
        <v>86</v>
      </c>
      <c r="T28" s="1" t="s">
        <v>53</v>
      </c>
      <c r="U28" s="1" t="s">
        <v>63</v>
      </c>
      <c r="V28" s="1" t="s">
        <v>87</v>
      </c>
      <c r="W28" s="1" t="s">
        <v>80</v>
      </c>
    </row>
    <row r="29" spans="2:23">
      <c r="B29" s="2"/>
      <c r="C29" s="1" t="s">
        <v>40</v>
      </c>
      <c r="D29" s="1" t="s">
        <v>22</v>
      </c>
      <c r="E29" s="1" t="s">
        <v>23</v>
      </c>
      <c r="F29" s="1" t="s">
        <v>68</v>
      </c>
      <c r="G29" s="1" t="s">
        <v>25</v>
      </c>
      <c r="H29" s="1" t="s">
        <v>26</v>
      </c>
      <c r="I29" s="1" t="s">
        <v>81</v>
      </c>
      <c r="J29" s="1" t="s">
        <v>97</v>
      </c>
      <c r="K29" s="1" t="s">
        <v>29</v>
      </c>
      <c r="L29" s="1" t="s">
        <v>30</v>
      </c>
      <c r="M29" s="1" t="s">
        <v>83</v>
      </c>
      <c r="N29" s="1" t="s">
        <v>84</v>
      </c>
      <c r="O29" s="1" t="s">
        <v>77</v>
      </c>
      <c r="P29" s="1" t="s">
        <v>70</v>
      </c>
      <c r="Q29" s="1" t="s">
        <v>90</v>
      </c>
      <c r="R29" s="1" t="s">
        <v>85</v>
      </c>
      <c r="S29" s="1" t="s">
        <v>35</v>
      </c>
      <c r="T29" s="1" t="s">
        <v>36</v>
      </c>
      <c r="U29" s="1" t="s">
        <v>37</v>
      </c>
      <c r="V29" s="1" t="s">
        <v>87</v>
      </c>
      <c r="W29" s="1" t="s">
        <v>39</v>
      </c>
    </row>
    <row r="30" spans="2:23">
      <c r="B30" s="2"/>
      <c r="C30" s="1" t="s">
        <v>40</v>
      </c>
      <c r="D30" s="1" t="s">
        <v>22</v>
      </c>
      <c r="E30" s="1" t="s">
        <v>23</v>
      </c>
      <c r="F30" s="1" t="s">
        <v>68</v>
      </c>
      <c r="G30" s="1" t="s">
        <v>25</v>
      </c>
      <c r="H30" s="1" t="s">
        <v>26</v>
      </c>
      <c r="I30" s="1" t="s">
        <v>81</v>
      </c>
      <c r="J30" s="1" t="s">
        <v>82</v>
      </c>
      <c r="K30" s="1" t="s">
        <v>29</v>
      </c>
      <c r="L30" s="1" t="s">
        <v>89</v>
      </c>
      <c r="M30" s="1" t="s">
        <v>31</v>
      </c>
      <c r="N30" s="1" t="s">
        <v>76</v>
      </c>
      <c r="O30" s="1" t="s">
        <v>59</v>
      </c>
      <c r="P30" s="1" t="s">
        <v>70</v>
      </c>
      <c r="Q30" s="1" t="s">
        <v>33</v>
      </c>
      <c r="R30" s="1" t="s">
        <v>85</v>
      </c>
      <c r="S30" s="1" t="s">
        <v>35</v>
      </c>
      <c r="T30" s="1" t="s">
        <v>36</v>
      </c>
      <c r="U30" s="1" t="s">
        <v>63</v>
      </c>
      <c r="V30" s="1" t="s">
        <v>91</v>
      </c>
      <c r="W30" s="1" t="s">
        <v>56</v>
      </c>
    </row>
    <row r="31" spans="2:23">
      <c r="B31" s="2"/>
      <c r="C31" s="1" t="s">
        <v>40</v>
      </c>
      <c r="D31" s="1" t="s">
        <v>22</v>
      </c>
      <c r="E31" s="1" t="s">
        <v>23</v>
      </c>
      <c r="F31" s="1" t="s">
        <v>68</v>
      </c>
      <c r="G31" s="1" t="s">
        <v>25</v>
      </c>
      <c r="H31" s="1" t="s">
        <v>26</v>
      </c>
      <c r="I31" s="1" t="s">
        <v>81</v>
      </c>
      <c r="J31" s="1" t="s">
        <v>82</v>
      </c>
      <c r="K31" s="1" t="s">
        <v>29</v>
      </c>
      <c r="L31" s="1" t="s">
        <v>30</v>
      </c>
      <c r="M31" s="1" t="s">
        <v>31</v>
      </c>
      <c r="N31" s="1" t="s">
        <v>76</v>
      </c>
      <c r="O31" s="1" t="s">
        <v>77</v>
      </c>
      <c r="P31" s="1" t="s">
        <v>78</v>
      </c>
      <c r="Q31" s="1" t="s">
        <v>50</v>
      </c>
      <c r="R31" s="1" t="s">
        <v>34</v>
      </c>
      <c r="S31" s="1" t="s">
        <v>52</v>
      </c>
      <c r="T31" s="1" t="s">
        <v>36</v>
      </c>
      <c r="U31" s="1" t="s">
        <v>63</v>
      </c>
      <c r="V31" s="1" t="s">
        <v>91</v>
      </c>
      <c r="W31" s="1" t="s">
        <v>64</v>
      </c>
    </row>
    <row r="32" spans="2:23">
      <c r="B32" s="2"/>
      <c r="C32" s="1" t="s">
        <v>40</v>
      </c>
      <c r="D32" s="1" t="s">
        <v>44</v>
      </c>
      <c r="E32" s="1" t="s">
        <v>23</v>
      </c>
      <c r="F32" s="1" t="s">
        <v>68</v>
      </c>
      <c r="G32" s="1" t="s">
        <v>25</v>
      </c>
      <c r="H32" s="1" t="s">
        <v>26</v>
      </c>
      <c r="I32" s="1" t="s">
        <v>27</v>
      </c>
      <c r="J32" s="1" t="s">
        <v>28</v>
      </c>
      <c r="K32" s="1" t="s">
        <v>29</v>
      </c>
      <c r="L32" s="1" t="s">
        <v>74</v>
      </c>
      <c r="M32" s="1" t="s">
        <v>31</v>
      </c>
      <c r="N32" s="1" t="s">
        <v>32</v>
      </c>
      <c r="O32" s="1" t="s">
        <v>77</v>
      </c>
      <c r="P32" s="1" t="s">
        <v>70</v>
      </c>
      <c r="Q32" s="1" t="s">
        <v>90</v>
      </c>
      <c r="R32" s="1" t="s">
        <v>34</v>
      </c>
      <c r="S32" s="1" t="s">
        <v>35</v>
      </c>
      <c r="T32" s="1" t="s">
        <v>36</v>
      </c>
      <c r="U32" s="1" t="s">
        <v>63</v>
      </c>
      <c r="V32" s="1" t="s">
        <v>38</v>
      </c>
      <c r="W32" s="1" t="s">
        <v>80</v>
      </c>
    </row>
    <row r="33" spans="2:23">
      <c r="B33" s="2"/>
      <c r="C33" s="1" t="s">
        <v>40</v>
      </c>
      <c r="D33" s="1" t="s">
        <v>22</v>
      </c>
      <c r="E33" s="1" t="s">
        <v>23</v>
      </c>
      <c r="F33" s="1" t="s">
        <v>68</v>
      </c>
      <c r="G33" s="1" t="s">
        <v>25</v>
      </c>
      <c r="H33" s="1" t="s">
        <v>26</v>
      </c>
      <c r="I33" s="1" t="s">
        <v>45</v>
      </c>
      <c r="J33" s="1" t="s">
        <v>28</v>
      </c>
      <c r="K33" s="1" t="s">
        <v>73</v>
      </c>
      <c r="L33" s="1" t="s">
        <v>89</v>
      </c>
      <c r="M33" s="1" t="s">
        <v>57</v>
      </c>
      <c r="N33" s="1" t="s">
        <v>76</v>
      </c>
      <c r="O33" s="1" t="s">
        <v>95</v>
      </c>
      <c r="P33" s="1" t="s">
        <v>70</v>
      </c>
      <c r="Q33" s="1" t="s">
        <v>50</v>
      </c>
      <c r="R33" s="1" t="s">
        <v>51</v>
      </c>
      <c r="S33" s="1" t="s">
        <v>86</v>
      </c>
      <c r="T33" s="1" t="s">
        <v>36</v>
      </c>
      <c r="U33" s="1" t="s">
        <v>37</v>
      </c>
      <c r="V33" s="1" t="s">
        <v>87</v>
      </c>
      <c r="W33" s="1" t="s">
        <v>80</v>
      </c>
    </row>
    <row r="34" spans="2:23">
      <c r="B34" s="2"/>
      <c r="C34" s="1" t="s">
        <v>40</v>
      </c>
      <c r="D34" s="1" t="s">
        <v>22</v>
      </c>
      <c r="E34" s="1" t="s">
        <v>23</v>
      </c>
      <c r="F34" s="1" t="s">
        <v>68</v>
      </c>
      <c r="G34" s="1" t="s">
        <v>25</v>
      </c>
      <c r="H34" s="1" t="s">
        <v>26</v>
      </c>
      <c r="I34" s="1" t="s">
        <v>81</v>
      </c>
      <c r="J34" s="1" t="s">
        <v>82</v>
      </c>
      <c r="K34" s="1" t="s">
        <v>73</v>
      </c>
      <c r="L34" s="1" t="s">
        <v>89</v>
      </c>
      <c r="M34" s="1" t="s">
        <v>31</v>
      </c>
      <c r="N34" s="1" t="s">
        <v>47</v>
      </c>
      <c r="O34" s="1" t="s">
        <v>59</v>
      </c>
      <c r="P34" s="1" t="s">
        <v>70</v>
      </c>
      <c r="Q34" s="1" t="s">
        <v>33</v>
      </c>
      <c r="R34" s="1" t="s">
        <v>85</v>
      </c>
      <c r="S34" s="1" t="s">
        <v>62</v>
      </c>
      <c r="T34" s="1" t="s">
        <v>53</v>
      </c>
      <c r="U34" s="1" t="s">
        <v>54</v>
      </c>
      <c r="V34" s="1" t="s">
        <v>38</v>
      </c>
      <c r="W34" s="1" t="s">
        <v>64</v>
      </c>
    </row>
    <row r="35" spans="2:23">
      <c r="B35" s="2"/>
      <c r="C35" s="1" t="s">
        <v>40</v>
      </c>
      <c r="D35" s="1" t="s">
        <v>22</v>
      </c>
      <c r="E35" s="1" t="s">
        <v>23</v>
      </c>
      <c r="F35" s="1" t="s">
        <v>68</v>
      </c>
      <c r="G35" s="1" t="s">
        <v>25</v>
      </c>
      <c r="H35" s="1" t="s">
        <v>26</v>
      </c>
      <c r="I35" s="1" t="s">
        <v>71</v>
      </c>
      <c r="J35" s="1" t="s">
        <v>97</v>
      </c>
      <c r="K35" s="1" t="s">
        <v>73</v>
      </c>
      <c r="L35" s="1" t="s">
        <v>89</v>
      </c>
      <c r="M35" s="1" t="s">
        <v>75</v>
      </c>
      <c r="N35" s="1" t="s">
        <v>84</v>
      </c>
      <c r="O35" s="1" t="s">
        <v>59</v>
      </c>
      <c r="P35" s="1" t="s">
        <v>70</v>
      </c>
      <c r="Q35" s="1" t="s">
        <v>33</v>
      </c>
      <c r="R35" s="1" t="s">
        <v>85</v>
      </c>
      <c r="S35" s="1" t="s">
        <v>35</v>
      </c>
      <c r="T35" s="1" t="s">
        <v>36</v>
      </c>
      <c r="U35" s="1" t="s">
        <v>63</v>
      </c>
      <c r="V35" s="1" t="s">
        <v>91</v>
      </c>
      <c r="W35" s="1" t="s">
        <v>56</v>
      </c>
    </row>
    <row r="36" spans="2:23">
      <c r="B36" s="2"/>
      <c r="C36" s="1" t="s">
        <v>21</v>
      </c>
      <c r="D36" s="1" t="s">
        <v>22</v>
      </c>
      <c r="E36" s="1" t="s">
        <v>23</v>
      </c>
      <c r="F36" s="1" t="s">
        <v>98</v>
      </c>
      <c r="G36" s="1" t="s">
        <v>25</v>
      </c>
      <c r="H36" s="1" t="s">
        <v>26</v>
      </c>
      <c r="I36" s="1" t="s">
        <v>45</v>
      </c>
      <c r="J36" s="1" t="s">
        <v>28</v>
      </c>
      <c r="K36" s="1" t="s">
        <v>29</v>
      </c>
      <c r="L36" s="1" t="s">
        <v>46</v>
      </c>
      <c r="M36" s="1" t="s">
        <v>57</v>
      </c>
      <c r="N36" s="1" t="s">
        <v>32</v>
      </c>
      <c r="O36" s="1" t="s">
        <v>95</v>
      </c>
      <c r="P36" s="1" t="s">
        <v>78</v>
      </c>
      <c r="Q36" s="1" t="s">
        <v>50</v>
      </c>
      <c r="R36" s="1" t="s">
        <v>51</v>
      </c>
      <c r="S36" s="1" t="s">
        <v>35</v>
      </c>
      <c r="T36" s="1" t="s">
        <v>36</v>
      </c>
      <c r="U36" s="1" t="s">
        <v>37</v>
      </c>
      <c r="V36" s="1" t="s">
        <v>55</v>
      </c>
      <c r="W36" s="1" t="s">
        <v>56</v>
      </c>
    </row>
    <row r="37" spans="2:23">
      <c r="B37" s="2"/>
      <c r="C37" s="1" t="s">
        <v>40</v>
      </c>
      <c r="D37" s="1" t="s">
        <v>22</v>
      </c>
      <c r="E37" s="1" t="s">
        <v>23</v>
      </c>
      <c r="F37" s="1" t="s">
        <v>98</v>
      </c>
      <c r="G37" s="1" t="s">
        <v>25</v>
      </c>
      <c r="H37" s="1" t="s">
        <v>26</v>
      </c>
      <c r="I37" s="1" t="s">
        <v>81</v>
      </c>
      <c r="J37" s="1" t="s">
        <v>82</v>
      </c>
      <c r="K37" s="1" t="s">
        <v>29</v>
      </c>
      <c r="L37" s="1" t="s">
        <v>89</v>
      </c>
      <c r="M37" s="1" t="s">
        <v>31</v>
      </c>
      <c r="N37" s="1" t="s">
        <v>76</v>
      </c>
      <c r="O37" s="1" t="s">
        <v>77</v>
      </c>
      <c r="P37" s="1" t="s">
        <v>70</v>
      </c>
      <c r="Q37" s="1" t="s">
        <v>90</v>
      </c>
      <c r="R37" s="1" t="s">
        <v>34</v>
      </c>
      <c r="S37" s="1" t="s">
        <v>86</v>
      </c>
      <c r="T37" s="1" t="s">
        <v>53</v>
      </c>
      <c r="U37" s="1" t="s">
        <v>37</v>
      </c>
      <c r="V37" s="1" t="s">
        <v>38</v>
      </c>
      <c r="W37" s="1" t="s">
        <v>39</v>
      </c>
    </row>
    <row r="38" spans="2:23">
      <c r="B38" s="2"/>
      <c r="C38" s="1" t="s">
        <v>40</v>
      </c>
      <c r="D38" s="1" t="s">
        <v>43</v>
      </c>
      <c r="E38" s="1" t="s">
        <v>69</v>
      </c>
      <c r="F38" s="1" t="s">
        <v>99</v>
      </c>
      <c r="G38" s="1" t="s">
        <v>93</v>
      </c>
      <c r="H38" s="1" t="s">
        <v>26</v>
      </c>
      <c r="I38" s="1" t="s">
        <v>45</v>
      </c>
      <c r="J38" s="1" t="s">
        <v>28</v>
      </c>
      <c r="K38" s="1" t="s">
        <v>29</v>
      </c>
      <c r="L38" s="1" t="s">
        <v>46</v>
      </c>
      <c r="M38" s="1" t="s">
        <v>31</v>
      </c>
      <c r="N38" s="1" t="s">
        <v>32</v>
      </c>
      <c r="O38" s="1" t="s">
        <v>48</v>
      </c>
      <c r="P38" s="1" t="s">
        <v>49</v>
      </c>
      <c r="Q38" s="1" t="s">
        <v>65</v>
      </c>
      <c r="R38" s="1" t="s">
        <v>51</v>
      </c>
      <c r="S38" s="1" t="s">
        <v>52</v>
      </c>
      <c r="T38" s="1" t="s">
        <v>66</v>
      </c>
      <c r="U38" s="1" t="s">
        <v>67</v>
      </c>
      <c r="V38" s="1" t="s">
        <v>55</v>
      </c>
      <c r="W38" s="1" t="s">
        <v>56</v>
      </c>
    </row>
    <row r="39" spans="2:23">
      <c r="B39" s="2"/>
      <c r="C39" s="1" t="s">
        <v>40</v>
      </c>
      <c r="D39" s="1" t="s">
        <v>22</v>
      </c>
      <c r="E39" s="1" t="s">
        <v>69</v>
      </c>
      <c r="F39" s="1" t="s">
        <v>100</v>
      </c>
      <c r="G39" s="1" t="s">
        <v>25</v>
      </c>
      <c r="H39" s="1" t="s">
        <v>26</v>
      </c>
      <c r="I39" s="1" t="s">
        <v>71</v>
      </c>
      <c r="J39" s="1" t="s">
        <v>97</v>
      </c>
      <c r="K39" s="1" t="s">
        <v>73</v>
      </c>
      <c r="L39" s="1" t="s">
        <v>46</v>
      </c>
      <c r="M39" s="1" t="s">
        <v>75</v>
      </c>
      <c r="N39" s="1" t="s">
        <v>47</v>
      </c>
      <c r="O39" s="1" t="s">
        <v>59</v>
      </c>
      <c r="P39" s="1" t="s">
        <v>70</v>
      </c>
      <c r="Q39" s="1" t="s">
        <v>90</v>
      </c>
      <c r="R39" s="1" t="s">
        <v>34</v>
      </c>
      <c r="S39" s="1" t="s">
        <v>35</v>
      </c>
      <c r="T39" s="1" t="s">
        <v>36</v>
      </c>
      <c r="U39" s="1" t="s">
        <v>37</v>
      </c>
      <c r="V39" s="1" t="s">
        <v>91</v>
      </c>
      <c r="W39" s="1" t="s">
        <v>39</v>
      </c>
    </row>
    <row r="40" spans="2:23">
      <c r="B40" s="2"/>
      <c r="C40" s="1" t="s">
        <v>40</v>
      </c>
      <c r="D40" s="1" t="s">
        <v>43</v>
      </c>
      <c r="E40" s="1" t="s">
        <v>69</v>
      </c>
      <c r="F40" s="1" t="s">
        <v>100</v>
      </c>
      <c r="G40" s="1" t="s">
        <v>25</v>
      </c>
      <c r="H40" s="1" t="s">
        <v>26</v>
      </c>
      <c r="I40" s="1" t="s">
        <v>27</v>
      </c>
      <c r="J40" s="1" t="s">
        <v>97</v>
      </c>
      <c r="K40" s="1" t="s">
        <v>73</v>
      </c>
      <c r="L40" s="1" t="s">
        <v>89</v>
      </c>
      <c r="M40" s="1" t="s">
        <v>31</v>
      </c>
      <c r="N40" s="1" t="s">
        <v>47</v>
      </c>
      <c r="O40" s="1" t="s">
        <v>77</v>
      </c>
      <c r="P40" s="1" t="s">
        <v>70</v>
      </c>
      <c r="Q40" s="1" t="s">
        <v>33</v>
      </c>
      <c r="R40" s="1" t="s">
        <v>85</v>
      </c>
      <c r="S40" s="1" t="s">
        <v>35</v>
      </c>
      <c r="T40" s="1" t="s">
        <v>36</v>
      </c>
      <c r="U40" s="1" t="s">
        <v>63</v>
      </c>
      <c r="V40" s="1" t="s">
        <v>38</v>
      </c>
      <c r="W40" s="1" t="s">
        <v>39</v>
      </c>
    </row>
    <row r="41" spans="2:23">
      <c r="B41" s="2"/>
      <c r="C41" s="1" t="s">
        <v>21</v>
      </c>
      <c r="D41" s="1" t="s">
        <v>43</v>
      </c>
      <c r="E41" s="1" t="s">
        <v>69</v>
      </c>
      <c r="F41" s="1" t="s">
        <v>100</v>
      </c>
      <c r="G41" s="1" t="s">
        <v>25</v>
      </c>
      <c r="H41" s="1" t="s">
        <v>26</v>
      </c>
      <c r="I41" s="1" t="s">
        <v>45</v>
      </c>
      <c r="J41" s="1" t="s">
        <v>28</v>
      </c>
      <c r="K41" s="1" t="s">
        <v>29</v>
      </c>
      <c r="L41" s="1" t="s">
        <v>46</v>
      </c>
      <c r="M41" s="1" t="s">
        <v>31</v>
      </c>
      <c r="N41" s="1" t="s">
        <v>58</v>
      </c>
      <c r="O41" s="1" t="s">
        <v>48</v>
      </c>
      <c r="P41" s="1" t="s">
        <v>49</v>
      </c>
      <c r="Q41" s="1" t="s">
        <v>65</v>
      </c>
      <c r="R41" s="1" t="s">
        <v>51</v>
      </c>
      <c r="S41" s="1" t="s">
        <v>52</v>
      </c>
      <c r="T41" s="1" t="s">
        <v>66</v>
      </c>
      <c r="U41" s="1" t="s">
        <v>67</v>
      </c>
      <c r="V41" s="1" t="s">
        <v>55</v>
      </c>
      <c r="W41" s="1" t="s">
        <v>56</v>
      </c>
    </row>
    <row r="42" spans="2:23">
      <c r="B42" s="2"/>
      <c r="C42" s="1" t="s">
        <v>21</v>
      </c>
      <c r="D42" s="1" t="s">
        <v>22</v>
      </c>
      <c r="E42" s="1" t="s">
        <v>69</v>
      </c>
      <c r="F42" s="1" t="s">
        <v>68</v>
      </c>
      <c r="G42" s="1" t="s">
        <v>93</v>
      </c>
      <c r="H42" s="1" t="s">
        <v>26</v>
      </c>
      <c r="I42" s="1" t="s">
        <v>45</v>
      </c>
      <c r="J42" s="1" t="s">
        <v>97</v>
      </c>
      <c r="K42" s="1" t="s">
        <v>73</v>
      </c>
      <c r="L42" s="1" t="s">
        <v>89</v>
      </c>
      <c r="M42" s="1" t="s">
        <v>75</v>
      </c>
      <c r="N42" s="1" t="s">
        <v>84</v>
      </c>
      <c r="O42" s="1" t="s">
        <v>59</v>
      </c>
      <c r="P42" s="1" t="s">
        <v>70</v>
      </c>
      <c r="Q42" s="1" t="s">
        <v>33</v>
      </c>
      <c r="R42" s="1" t="s">
        <v>85</v>
      </c>
      <c r="S42" s="1" t="s">
        <v>35</v>
      </c>
      <c r="T42" s="1" t="s">
        <v>36</v>
      </c>
      <c r="U42" s="1" t="s">
        <v>63</v>
      </c>
      <c r="V42" s="1" t="s">
        <v>91</v>
      </c>
      <c r="W42" s="1" t="s">
        <v>39</v>
      </c>
    </row>
    <row r="43" spans="2:23">
      <c r="B43" s="2"/>
      <c r="C43" s="1" t="s">
        <v>40</v>
      </c>
      <c r="D43" s="1" t="s">
        <v>44</v>
      </c>
      <c r="E43" s="1" t="s">
        <v>69</v>
      </c>
      <c r="F43" s="1" t="s">
        <v>68</v>
      </c>
      <c r="G43" s="1" t="s">
        <v>93</v>
      </c>
      <c r="H43" s="1" t="s">
        <v>26</v>
      </c>
      <c r="I43" s="1" t="s">
        <v>45</v>
      </c>
      <c r="J43" s="1" t="s">
        <v>28</v>
      </c>
      <c r="K43" s="1" t="s">
        <v>29</v>
      </c>
      <c r="L43" s="1" t="s">
        <v>74</v>
      </c>
      <c r="M43" s="1" t="s">
        <v>31</v>
      </c>
      <c r="N43" s="1" t="s">
        <v>32</v>
      </c>
      <c r="O43" s="1" t="s">
        <v>77</v>
      </c>
      <c r="P43" s="1" t="s">
        <v>70</v>
      </c>
      <c r="Q43" s="1" t="s">
        <v>90</v>
      </c>
      <c r="R43" s="1" t="s">
        <v>34</v>
      </c>
      <c r="S43" s="1" t="s">
        <v>35</v>
      </c>
      <c r="T43" s="1" t="s">
        <v>36</v>
      </c>
      <c r="U43" s="1" t="s">
        <v>63</v>
      </c>
      <c r="V43" s="1" t="s">
        <v>38</v>
      </c>
      <c r="W43" s="1" t="s">
        <v>80</v>
      </c>
    </row>
    <row r="44" spans="2:23">
      <c r="B44" s="2"/>
      <c r="C44" s="1" t="s">
        <v>40</v>
      </c>
      <c r="D44" s="1" t="s">
        <v>22</v>
      </c>
      <c r="E44" s="1" t="s">
        <v>69</v>
      </c>
      <c r="F44" s="1" t="s">
        <v>68</v>
      </c>
      <c r="G44" s="1" t="s">
        <v>93</v>
      </c>
      <c r="H44" s="1" t="s">
        <v>26</v>
      </c>
      <c r="I44" s="1" t="s">
        <v>45</v>
      </c>
      <c r="J44" s="1" t="s">
        <v>28</v>
      </c>
      <c r="K44" s="1" t="s">
        <v>29</v>
      </c>
      <c r="L44" s="1" t="s">
        <v>46</v>
      </c>
      <c r="M44" s="1" t="s">
        <v>75</v>
      </c>
      <c r="N44" s="1" t="s">
        <v>58</v>
      </c>
      <c r="O44" s="1" t="s">
        <v>59</v>
      </c>
      <c r="P44" s="1" t="s">
        <v>70</v>
      </c>
      <c r="Q44" s="1" t="s">
        <v>50</v>
      </c>
      <c r="R44" s="1" t="s">
        <v>85</v>
      </c>
      <c r="S44" s="1" t="s">
        <v>35</v>
      </c>
      <c r="T44" s="1" t="s">
        <v>79</v>
      </c>
      <c r="U44" s="1" t="s">
        <v>63</v>
      </c>
      <c r="V44" s="1" t="s">
        <v>87</v>
      </c>
      <c r="W44" s="1" t="s">
        <v>80</v>
      </c>
    </row>
    <row r="45" spans="2:23">
      <c r="B45" s="2"/>
      <c r="C45" s="1" t="s">
        <v>40</v>
      </c>
      <c r="D45" s="1" t="s">
        <v>43</v>
      </c>
      <c r="E45" s="1" t="s">
        <v>69</v>
      </c>
      <c r="F45" s="1" t="s">
        <v>68</v>
      </c>
      <c r="G45" s="1" t="s">
        <v>93</v>
      </c>
      <c r="H45" s="1" t="s">
        <v>26</v>
      </c>
      <c r="I45" s="1" t="s">
        <v>45</v>
      </c>
      <c r="J45" s="1" t="s">
        <v>82</v>
      </c>
      <c r="K45" s="1" t="s">
        <v>29</v>
      </c>
      <c r="L45" s="1" t="s">
        <v>46</v>
      </c>
      <c r="M45" s="1" t="s">
        <v>83</v>
      </c>
      <c r="N45" s="1" t="s">
        <v>84</v>
      </c>
      <c r="O45" s="1" t="s">
        <v>59</v>
      </c>
      <c r="P45" s="1" t="s">
        <v>78</v>
      </c>
      <c r="Q45" s="1" t="s">
        <v>33</v>
      </c>
      <c r="R45" s="1" t="s">
        <v>85</v>
      </c>
      <c r="S45" s="1" t="s">
        <v>86</v>
      </c>
      <c r="T45" s="1" t="s">
        <v>53</v>
      </c>
      <c r="U45" s="1" t="s">
        <v>37</v>
      </c>
      <c r="V45" s="1" t="s">
        <v>87</v>
      </c>
      <c r="W45" s="1" t="s">
        <v>64</v>
      </c>
    </row>
    <row r="46" spans="2:23">
      <c r="B46" s="2"/>
      <c r="C46" s="1" t="s">
        <v>40</v>
      </c>
      <c r="D46" s="1" t="s">
        <v>43</v>
      </c>
      <c r="E46" s="1" t="s">
        <v>69</v>
      </c>
      <c r="F46" s="1" t="s">
        <v>68</v>
      </c>
      <c r="G46" s="1" t="s">
        <v>93</v>
      </c>
      <c r="H46" s="1" t="s">
        <v>26</v>
      </c>
      <c r="I46" s="1" t="s">
        <v>71</v>
      </c>
      <c r="J46" s="1" t="s">
        <v>97</v>
      </c>
      <c r="K46" s="1" t="s">
        <v>29</v>
      </c>
      <c r="L46" s="1" t="s">
        <v>30</v>
      </c>
      <c r="M46" s="1" t="s">
        <v>75</v>
      </c>
      <c r="N46" s="1" t="s">
        <v>76</v>
      </c>
      <c r="O46" s="1" t="s">
        <v>77</v>
      </c>
      <c r="P46" s="1" t="s">
        <v>70</v>
      </c>
      <c r="Q46" s="1" t="s">
        <v>33</v>
      </c>
      <c r="R46" s="1" t="s">
        <v>85</v>
      </c>
      <c r="S46" s="1" t="s">
        <v>35</v>
      </c>
      <c r="T46" s="1" t="s">
        <v>53</v>
      </c>
      <c r="U46" s="1" t="s">
        <v>37</v>
      </c>
      <c r="V46" s="1" t="s">
        <v>87</v>
      </c>
      <c r="W46" s="1" t="s">
        <v>80</v>
      </c>
    </row>
    <row r="47" spans="2:23">
      <c r="B47" s="2"/>
      <c r="C47" s="1" t="s">
        <v>40</v>
      </c>
      <c r="D47" s="1" t="s">
        <v>22</v>
      </c>
      <c r="E47" s="1" t="s">
        <v>23</v>
      </c>
      <c r="F47" s="1" t="s">
        <v>41</v>
      </c>
      <c r="G47" s="1" t="s">
        <v>93</v>
      </c>
      <c r="H47" s="1" t="s">
        <v>26</v>
      </c>
      <c r="I47" s="1" t="s">
        <v>45</v>
      </c>
      <c r="J47" s="1" t="s">
        <v>72</v>
      </c>
      <c r="K47" s="1" t="s">
        <v>73</v>
      </c>
      <c r="L47" s="1" t="s">
        <v>89</v>
      </c>
      <c r="M47" s="1" t="s">
        <v>31</v>
      </c>
      <c r="N47" s="1" t="s">
        <v>58</v>
      </c>
      <c r="O47" s="1" t="s">
        <v>95</v>
      </c>
      <c r="P47" s="1" t="s">
        <v>70</v>
      </c>
      <c r="Q47" s="1" t="s">
        <v>33</v>
      </c>
      <c r="R47" s="1" t="s">
        <v>34</v>
      </c>
      <c r="S47" s="1" t="s">
        <v>62</v>
      </c>
      <c r="T47" s="1" t="s">
        <v>66</v>
      </c>
      <c r="U47" s="1" t="s">
        <v>54</v>
      </c>
      <c r="V47" s="1" t="s">
        <v>91</v>
      </c>
      <c r="W47" s="1" t="s">
        <v>39</v>
      </c>
    </row>
    <row r="48" spans="2:23">
      <c r="B48" s="2"/>
      <c r="C48" s="1" t="s">
        <v>40</v>
      </c>
      <c r="D48" s="1" t="s">
        <v>43</v>
      </c>
      <c r="E48" s="1" t="s">
        <v>23</v>
      </c>
      <c r="F48" s="1" t="s">
        <v>41</v>
      </c>
      <c r="G48" s="1" t="s">
        <v>25</v>
      </c>
      <c r="H48" s="1" t="s">
        <v>26</v>
      </c>
      <c r="I48" s="1" t="s">
        <v>71</v>
      </c>
      <c r="J48" s="1" t="s">
        <v>82</v>
      </c>
      <c r="K48" s="1" t="s">
        <v>73</v>
      </c>
      <c r="L48" s="1" t="s">
        <v>30</v>
      </c>
      <c r="M48" s="1" t="s">
        <v>75</v>
      </c>
      <c r="N48" s="1" t="s">
        <v>76</v>
      </c>
      <c r="O48" s="1" t="s">
        <v>77</v>
      </c>
      <c r="P48" s="1" t="s">
        <v>70</v>
      </c>
      <c r="Q48" s="1" t="s">
        <v>33</v>
      </c>
      <c r="R48" s="1" t="s">
        <v>51</v>
      </c>
      <c r="S48" s="1" t="s">
        <v>86</v>
      </c>
      <c r="T48" s="1" t="s">
        <v>53</v>
      </c>
      <c r="U48" s="1" t="s">
        <v>37</v>
      </c>
      <c r="V48" s="1" t="s">
        <v>91</v>
      </c>
      <c r="W48" s="1" t="s">
        <v>80</v>
      </c>
    </row>
    <row r="49" spans="2:23">
      <c r="B49" s="2"/>
      <c r="C49" s="1" t="s">
        <v>40</v>
      </c>
      <c r="D49" s="1" t="s">
        <v>44</v>
      </c>
      <c r="E49" s="1" t="s">
        <v>23</v>
      </c>
      <c r="F49" s="1" t="s">
        <v>41</v>
      </c>
      <c r="G49" s="1" t="s">
        <v>25</v>
      </c>
      <c r="H49" s="1" t="s">
        <v>26</v>
      </c>
      <c r="I49" s="1" t="s">
        <v>45</v>
      </c>
      <c r="J49" s="1" t="s">
        <v>28</v>
      </c>
      <c r="K49" s="1" t="s">
        <v>29</v>
      </c>
      <c r="L49" s="1" t="s">
        <v>46</v>
      </c>
      <c r="M49" s="1" t="s">
        <v>57</v>
      </c>
      <c r="N49" s="1" t="s">
        <v>84</v>
      </c>
      <c r="O49" s="1" t="s">
        <v>77</v>
      </c>
      <c r="P49" s="1" t="s">
        <v>49</v>
      </c>
      <c r="Q49" s="1" t="s">
        <v>65</v>
      </c>
      <c r="R49" s="1" t="s">
        <v>61</v>
      </c>
      <c r="S49" s="1" t="s">
        <v>35</v>
      </c>
      <c r="T49" s="1" t="s">
        <v>79</v>
      </c>
      <c r="U49" s="1" t="s">
        <v>54</v>
      </c>
      <c r="V49" s="1" t="s">
        <v>91</v>
      </c>
      <c r="W49" s="1" t="s">
        <v>56</v>
      </c>
    </row>
    <row r="50" spans="2:23">
      <c r="B50" s="2"/>
      <c r="C50" s="1" t="s">
        <v>40</v>
      </c>
      <c r="D50" s="1" t="s">
        <v>22</v>
      </c>
      <c r="E50" s="1" t="s">
        <v>23</v>
      </c>
      <c r="F50" s="1" t="s">
        <v>41</v>
      </c>
      <c r="G50" s="1" t="s">
        <v>25</v>
      </c>
      <c r="H50" s="1" t="s">
        <v>26</v>
      </c>
      <c r="I50" s="1" t="s">
        <v>45</v>
      </c>
      <c r="J50" s="1" t="s">
        <v>28</v>
      </c>
      <c r="K50" s="1" t="s">
        <v>29</v>
      </c>
      <c r="L50" s="1" t="s">
        <v>46</v>
      </c>
      <c r="M50" s="1" t="s">
        <v>31</v>
      </c>
      <c r="N50" s="1" t="s">
        <v>32</v>
      </c>
      <c r="O50" s="1" t="s">
        <v>48</v>
      </c>
      <c r="P50" s="1" t="s">
        <v>49</v>
      </c>
      <c r="Q50" s="1" t="s">
        <v>65</v>
      </c>
      <c r="R50" s="1" t="s">
        <v>51</v>
      </c>
      <c r="S50" s="1" t="s">
        <v>52</v>
      </c>
      <c r="T50" s="1" t="s">
        <v>66</v>
      </c>
      <c r="U50" s="1" t="s">
        <v>67</v>
      </c>
      <c r="V50" s="1" t="s">
        <v>55</v>
      </c>
      <c r="W50" s="1" t="s">
        <v>64</v>
      </c>
    </row>
    <row r="51" spans="2:23">
      <c r="B51" s="2"/>
      <c r="C51" s="1" t="s">
        <v>40</v>
      </c>
      <c r="D51" s="1" t="s">
        <v>22</v>
      </c>
      <c r="E51" s="1" t="s">
        <v>23</v>
      </c>
      <c r="F51" s="1" t="s">
        <v>41</v>
      </c>
      <c r="G51" s="1" t="s">
        <v>25</v>
      </c>
      <c r="H51" s="1" t="s">
        <v>26</v>
      </c>
      <c r="I51" s="1" t="s">
        <v>81</v>
      </c>
      <c r="J51" s="1" t="s">
        <v>72</v>
      </c>
      <c r="K51" s="1" t="s">
        <v>73</v>
      </c>
      <c r="L51" s="1" t="s">
        <v>89</v>
      </c>
      <c r="M51" s="1" t="s">
        <v>31</v>
      </c>
      <c r="N51" s="1" t="s">
        <v>58</v>
      </c>
      <c r="O51" s="1" t="s">
        <v>95</v>
      </c>
      <c r="P51" s="1" t="s">
        <v>70</v>
      </c>
      <c r="Q51" s="1" t="s">
        <v>33</v>
      </c>
      <c r="R51" s="1" t="s">
        <v>34</v>
      </c>
      <c r="S51" s="1" t="s">
        <v>62</v>
      </c>
      <c r="T51" s="1" t="s">
        <v>66</v>
      </c>
      <c r="U51" s="1" t="s">
        <v>54</v>
      </c>
      <c r="V51" s="1" t="s">
        <v>91</v>
      </c>
      <c r="W51" s="1" t="s">
        <v>39</v>
      </c>
    </row>
    <row r="52" spans="2:23">
      <c r="B52" s="2"/>
      <c r="C52" s="1" t="s">
        <v>21</v>
      </c>
      <c r="D52" s="1" t="s">
        <v>22</v>
      </c>
      <c r="E52" s="1" t="s">
        <v>23</v>
      </c>
      <c r="F52" s="1" t="s">
        <v>41</v>
      </c>
      <c r="G52" s="1" t="s">
        <v>25</v>
      </c>
      <c r="H52" s="1" t="s">
        <v>26</v>
      </c>
      <c r="I52" s="1" t="s">
        <v>45</v>
      </c>
      <c r="J52" s="1" t="s">
        <v>28</v>
      </c>
      <c r="K52" s="1" t="s">
        <v>29</v>
      </c>
      <c r="L52" s="1" t="s">
        <v>46</v>
      </c>
      <c r="M52" s="1" t="s">
        <v>31</v>
      </c>
      <c r="N52" s="1" t="s">
        <v>76</v>
      </c>
      <c r="O52" s="1" t="s">
        <v>48</v>
      </c>
      <c r="P52" s="1" t="s">
        <v>49</v>
      </c>
      <c r="Q52" s="1" t="s">
        <v>65</v>
      </c>
      <c r="R52" s="1" t="s">
        <v>51</v>
      </c>
      <c r="S52" s="1" t="s">
        <v>52</v>
      </c>
      <c r="T52" s="1" t="s">
        <v>66</v>
      </c>
      <c r="U52" s="1" t="s">
        <v>67</v>
      </c>
      <c r="V52" s="1" t="s">
        <v>91</v>
      </c>
      <c r="W52" s="1" t="s">
        <v>56</v>
      </c>
    </row>
    <row r="53" spans="2:23">
      <c r="B53" s="2"/>
      <c r="C53" s="1" t="s">
        <v>40</v>
      </c>
      <c r="D53" s="1" t="s">
        <v>43</v>
      </c>
      <c r="E53" s="1" t="s">
        <v>92</v>
      </c>
      <c r="F53" s="1" t="s">
        <v>24</v>
      </c>
      <c r="G53" s="1" t="s">
        <v>93</v>
      </c>
      <c r="H53" s="1" t="s">
        <v>26</v>
      </c>
      <c r="I53" s="1" t="s">
        <v>71</v>
      </c>
      <c r="J53" s="1" t="s">
        <v>82</v>
      </c>
      <c r="K53" s="1" t="s">
        <v>29</v>
      </c>
      <c r="L53" s="1" t="s">
        <v>74</v>
      </c>
      <c r="M53" s="1" t="s">
        <v>75</v>
      </c>
      <c r="N53" s="1" t="s">
        <v>84</v>
      </c>
      <c r="O53" s="1" t="s">
        <v>77</v>
      </c>
      <c r="P53" s="1" t="s">
        <v>78</v>
      </c>
      <c r="Q53" s="1" t="s">
        <v>50</v>
      </c>
      <c r="R53" s="1" t="s">
        <v>85</v>
      </c>
      <c r="S53" s="1" t="s">
        <v>52</v>
      </c>
      <c r="T53" s="1" t="s">
        <v>66</v>
      </c>
      <c r="U53" s="1" t="s">
        <v>54</v>
      </c>
      <c r="V53" s="1" t="s">
        <v>87</v>
      </c>
      <c r="W53" s="1" t="s">
        <v>39</v>
      </c>
    </row>
    <row r="54" spans="2:23">
      <c r="B54" s="2"/>
      <c r="C54" s="1" t="s">
        <v>40</v>
      </c>
      <c r="D54" s="1" t="s">
        <v>43</v>
      </c>
      <c r="E54" s="1" t="s">
        <v>92</v>
      </c>
      <c r="F54" s="1" t="s">
        <v>99</v>
      </c>
      <c r="G54" s="1" t="s">
        <v>93</v>
      </c>
      <c r="H54" s="1" t="s">
        <v>26</v>
      </c>
      <c r="I54" s="1" t="s">
        <v>81</v>
      </c>
      <c r="J54" s="1" t="s">
        <v>82</v>
      </c>
      <c r="K54" s="1" t="s">
        <v>29</v>
      </c>
      <c r="L54" s="1" t="s">
        <v>89</v>
      </c>
      <c r="M54" s="1" t="s">
        <v>83</v>
      </c>
      <c r="N54" s="1" t="s">
        <v>47</v>
      </c>
      <c r="O54" s="1" t="s">
        <v>59</v>
      </c>
      <c r="P54" s="1" t="s">
        <v>70</v>
      </c>
      <c r="Q54" s="1" t="s">
        <v>90</v>
      </c>
      <c r="R54" s="1" t="s">
        <v>34</v>
      </c>
      <c r="S54" s="1" t="s">
        <v>35</v>
      </c>
      <c r="T54" s="1" t="s">
        <v>36</v>
      </c>
      <c r="U54" s="1" t="s">
        <v>37</v>
      </c>
      <c r="V54" s="1" t="s">
        <v>87</v>
      </c>
      <c r="W54" s="1" t="s">
        <v>80</v>
      </c>
    </row>
    <row r="55" spans="2:23">
      <c r="B55" s="2"/>
      <c r="C55" s="1" t="s">
        <v>40</v>
      </c>
      <c r="D55" s="1" t="s">
        <v>43</v>
      </c>
      <c r="E55" s="1" t="s">
        <v>92</v>
      </c>
      <c r="F55" s="1" t="s">
        <v>99</v>
      </c>
      <c r="G55" s="1" t="s">
        <v>25</v>
      </c>
      <c r="H55" s="1" t="s">
        <v>26</v>
      </c>
      <c r="I55" s="1" t="s">
        <v>27</v>
      </c>
      <c r="J55" s="1" t="s">
        <v>82</v>
      </c>
      <c r="K55" s="1" t="s">
        <v>29</v>
      </c>
      <c r="L55" s="1" t="s">
        <v>89</v>
      </c>
      <c r="M55" s="1" t="s">
        <v>75</v>
      </c>
      <c r="N55" s="1" t="s">
        <v>32</v>
      </c>
      <c r="O55" s="1" t="s">
        <v>77</v>
      </c>
      <c r="P55" s="1" t="s">
        <v>49</v>
      </c>
      <c r="Q55" s="1" t="s">
        <v>90</v>
      </c>
      <c r="R55" s="1" t="s">
        <v>85</v>
      </c>
      <c r="S55" s="1" t="s">
        <v>35</v>
      </c>
      <c r="T55" s="1" t="s">
        <v>66</v>
      </c>
      <c r="U55" s="1" t="s">
        <v>54</v>
      </c>
      <c r="V55" s="1" t="s">
        <v>38</v>
      </c>
      <c r="W55" s="1" t="s">
        <v>39</v>
      </c>
    </row>
    <row r="56" spans="2:23">
      <c r="B56" s="2"/>
      <c r="C56" s="1" t="s">
        <v>40</v>
      </c>
      <c r="D56" s="1" t="s">
        <v>43</v>
      </c>
      <c r="E56" s="1" t="s">
        <v>92</v>
      </c>
      <c r="F56" s="1" t="s">
        <v>99</v>
      </c>
      <c r="G56" s="1" t="s">
        <v>93</v>
      </c>
      <c r="H56" s="1" t="s">
        <v>26</v>
      </c>
      <c r="I56" s="1" t="s">
        <v>71</v>
      </c>
      <c r="J56" s="1" t="s">
        <v>82</v>
      </c>
      <c r="K56" s="1" t="s">
        <v>29</v>
      </c>
      <c r="L56" s="1" t="s">
        <v>30</v>
      </c>
      <c r="M56" s="1" t="s">
        <v>31</v>
      </c>
      <c r="N56" s="1" t="s">
        <v>76</v>
      </c>
      <c r="O56" s="1" t="s">
        <v>77</v>
      </c>
      <c r="P56" s="1" t="s">
        <v>70</v>
      </c>
      <c r="Q56" s="1" t="s">
        <v>50</v>
      </c>
      <c r="R56" s="1" t="s">
        <v>51</v>
      </c>
      <c r="S56" s="1" t="s">
        <v>86</v>
      </c>
      <c r="T56" s="1" t="s">
        <v>53</v>
      </c>
      <c r="U56" s="1" t="s">
        <v>54</v>
      </c>
      <c r="V56" s="1" t="s">
        <v>87</v>
      </c>
      <c r="W56" s="1" t="s">
        <v>80</v>
      </c>
    </row>
    <row r="57" spans="2:23">
      <c r="B57" s="2"/>
      <c r="C57" s="1" t="s">
        <v>40</v>
      </c>
      <c r="D57" s="1" t="s">
        <v>43</v>
      </c>
      <c r="E57" s="1" t="s">
        <v>92</v>
      </c>
      <c r="F57" s="1" t="s">
        <v>100</v>
      </c>
      <c r="G57" s="1" t="s">
        <v>25</v>
      </c>
      <c r="H57" s="1" t="s">
        <v>26</v>
      </c>
      <c r="I57" s="1" t="s">
        <v>45</v>
      </c>
      <c r="J57" s="1" t="s">
        <v>82</v>
      </c>
      <c r="K57" s="1" t="s">
        <v>29</v>
      </c>
      <c r="L57" s="1" t="s">
        <v>74</v>
      </c>
      <c r="M57" s="1" t="s">
        <v>57</v>
      </c>
      <c r="N57" s="1" t="s">
        <v>76</v>
      </c>
      <c r="O57" s="1" t="s">
        <v>59</v>
      </c>
      <c r="P57" s="1" t="s">
        <v>60</v>
      </c>
      <c r="Q57" s="1" t="s">
        <v>90</v>
      </c>
      <c r="R57" s="1" t="s">
        <v>34</v>
      </c>
      <c r="S57" s="1" t="s">
        <v>35</v>
      </c>
      <c r="T57" s="1" t="s">
        <v>36</v>
      </c>
      <c r="U57" s="1" t="s">
        <v>63</v>
      </c>
      <c r="V57" s="1" t="s">
        <v>87</v>
      </c>
      <c r="W57" s="1" t="s">
        <v>39</v>
      </c>
    </row>
    <row r="58" spans="2:23">
      <c r="B58" s="2"/>
      <c r="C58" s="1" t="s">
        <v>40</v>
      </c>
      <c r="D58" s="1" t="s">
        <v>44</v>
      </c>
      <c r="E58" s="1" t="s">
        <v>92</v>
      </c>
      <c r="F58" s="1" t="s">
        <v>99</v>
      </c>
      <c r="G58" s="1" t="s">
        <v>93</v>
      </c>
      <c r="H58" s="1" t="s">
        <v>26</v>
      </c>
      <c r="I58" s="1" t="s">
        <v>71</v>
      </c>
      <c r="J58" s="1" t="s">
        <v>82</v>
      </c>
      <c r="K58" s="1" t="s">
        <v>29</v>
      </c>
      <c r="L58" s="1" t="s">
        <v>89</v>
      </c>
      <c r="M58" s="1" t="s">
        <v>75</v>
      </c>
      <c r="N58" s="1" t="s">
        <v>76</v>
      </c>
      <c r="O58" s="1" t="s">
        <v>59</v>
      </c>
      <c r="P58" s="1" t="s">
        <v>49</v>
      </c>
      <c r="Q58" s="1" t="s">
        <v>50</v>
      </c>
      <c r="R58" s="1" t="s">
        <v>85</v>
      </c>
      <c r="S58" s="1" t="s">
        <v>86</v>
      </c>
      <c r="T58" s="1" t="s">
        <v>79</v>
      </c>
      <c r="U58" s="1" t="s">
        <v>63</v>
      </c>
      <c r="V58" s="1" t="s">
        <v>87</v>
      </c>
      <c r="W58" s="1" t="s">
        <v>80</v>
      </c>
    </row>
    <row r="59" spans="2:23">
      <c r="B59" s="2"/>
      <c r="C59" s="1" t="s">
        <v>40</v>
      </c>
      <c r="D59" s="1" t="s">
        <v>44</v>
      </c>
      <c r="E59" s="1" t="s">
        <v>92</v>
      </c>
      <c r="F59" s="1" t="s">
        <v>99</v>
      </c>
      <c r="G59" s="1" t="s">
        <v>93</v>
      </c>
      <c r="H59" s="1" t="s">
        <v>26</v>
      </c>
      <c r="I59" s="1" t="s">
        <v>71</v>
      </c>
      <c r="J59" s="1" t="s">
        <v>72</v>
      </c>
      <c r="K59" s="1" t="s">
        <v>73</v>
      </c>
      <c r="L59" s="1" t="s">
        <v>30</v>
      </c>
      <c r="M59" s="1" t="s">
        <v>75</v>
      </c>
      <c r="N59" s="1" t="s">
        <v>76</v>
      </c>
      <c r="O59" s="1" t="s">
        <v>59</v>
      </c>
      <c r="P59" s="1" t="s">
        <v>70</v>
      </c>
      <c r="Q59" s="1" t="s">
        <v>50</v>
      </c>
      <c r="R59" s="1" t="s">
        <v>85</v>
      </c>
      <c r="S59" s="1" t="s">
        <v>86</v>
      </c>
      <c r="T59" s="1" t="s">
        <v>53</v>
      </c>
      <c r="U59" s="1" t="s">
        <v>63</v>
      </c>
      <c r="V59" s="1" t="s">
        <v>87</v>
      </c>
      <c r="W59" s="1" t="s">
        <v>80</v>
      </c>
    </row>
    <row r="60" spans="2:23">
      <c r="B60" s="2"/>
      <c r="C60" s="1" t="s">
        <v>40</v>
      </c>
      <c r="D60" s="1" t="s">
        <v>43</v>
      </c>
      <c r="E60" s="1" t="s">
        <v>92</v>
      </c>
      <c r="F60" s="1" t="s">
        <v>99</v>
      </c>
      <c r="G60" s="1" t="s">
        <v>93</v>
      </c>
      <c r="H60" s="1" t="s">
        <v>26</v>
      </c>
      <c r="I60" s="1" t="s">
        <v>71</v>
      </c>
      <c r="J60" s="1" t="s">
        <v>72</v>
      </c>
      <c r="K60" s="1" t="s">
        <v>29</v>
      </c>
      <c r="L60" s="1" t="s">
        <v>74</v>
      </c>
      <c r="M60" s="1" t="s">
        <v>75</v>
      </c>
      <c r="N60" s="1" t="s">
        <v>47</v>
      </c>
      <c r="O60" s="1" t="s">
        <v>77</v>
      </c>
      <c r="P60" s="1" t="s">
        <v>78</v>
      </c>
      <c r="Q60" s="1" t="s">
        <v>65</v>
      </c>
      <c r="R60" s="1" t="s">
        <v>61</v>
      </c>
      <c r="S60" s="1" t="s">
        <v>35</v>
      </c>
      <c r="T60" s="1" t="s">
        <v>53</v>
      </c>
      <c r="U60" s="1" t="s">
        <v>54</v>
      </c>
      <c r="V60" s="1" t="s">
        <v>38</v>
      </c>
      <c r="W60" s="1" t="s">
        <v>39</v>
      </c>
    </row>
    <row r="61" spans="2:23">
      <c r="B61" s="2"/>
      <c r="C61" s="1" t="s">
        <v>40</v>
      </c>
      <c r="D61" s="1" t="s">
        <v>44</v>
      </c>
      <c r="E61" s="1" t="s">
        <v>92</v>
      </c>
      <c r="F61" s="1" t="s">
        <v>100</v>
      </c>
      <c r="G61" s="1" t="s">
        <v>25</v>
      </c>
      <c r="H61" s="1" t="s">
        <v>26</v>
      </c>
      <c r="I61" s="1" t="s">
        <v>81</v>
      </c>
      <c r="J61" s="1" t="s">
        <v>72</v>
      </c>
      <c r="K61" s="1" t="s">
        <v>29</v>
      </c>
      <c r="L61" s="1" t="s">
        <v>30</v>
      </c>
      <c r="M61" s="1" t="s">
        <v>83</v>
      </c>
      <c r="N61" s="1" t="s">
        <v>84</v>
      </c>
      <c r="O61" s="1" t="s">
        <v>77</v>
      </c>
      <c r="P61" s="1" t="s">
        <v>70</v>
      </c>
      <c r="Q61" s="1" t="s">
        <v>33</v>
      </c>
      <c r="R61" s="1" t="s">
        <v>61</v>
      </c>
      <c r="S61" s="1" t="s">
        <v>86</v>
      </c>
      <c r="T61" s="1" t="s">
        <v>36</v>
      </c>
      <c r="U61" s="1" t="s">
        <v>37</v>
      </c>
      <c r="V61" s="1" t="s">
        <v>91</v>
      </c>
      <c r="W61" s="1" t="s">
        <v>39</v>
      </c>
    </row>
    <row r="62" spans="2:23">
      <c r="B62" s="2"/>
      <c r="C62" s="1" t="s">
        <v>40</v>
      </c>
      <c r="D62" s="1" t="s">
        <v>88</v>
      </c>
      <c r="E62" s="1" t="s">
        <v>92</v>
      </c>
      <c r="F62" s="1" t="s">
        <v>100</v>
      </c>
      <c r="G62" s="1" t="s">
        <v>25</v>
      </c>
      <c r="H62" s="1" t="s">
        <v>26</v>
      </c>
      <c r="I62" s="1" t="s">
        <v>45</v>
      </c>
      <c r="J62" s="1" t="s">
        <v>28</v>
      </c>
      <c r="K62" s="1" t="s">
        <v>29</v>
      </c>
      <c r="L62" s="1" t="s">
        <v>46</v>
      </c>
      <c r="M62" s="1" t="s">
        <v>57</v>
      </c>
      <c r="N62" s="1" t="s">
        <v>58</v>
      </c>
      <c r="O62" s="1" t="s">
        <v>77</v>
      </c>
      <c r="P62" s="1" t="s">
        <v>49</v>
      </c>
      <c r="Q62" s="1" t="s">
        <v>65</v>
      </c>
      <c r="R62" s="1" t="s">
        <v>51</v>
      </c>
      <c r="S62" s="1" t="s">
        <v>52</v>
      </c>
      <c r="T62" s="1" t="s">
        <v>36</v>
      </c>
      <c r="U62" s="1" t="s">
        <v>63</v>
      </c>
      <c r="V62" s="1" t="s">
        <v>91</v>
      </c>
      <c r="W62" s="1" t="s">
        <v>64</v>
      </c>
    </row>
    <row r="63" spans="2:23">
      <c r="B63" s="2"/>
      <c r="C63" s="1" t="s">
        <v>40</v>
      </c>
      <c r="D63" s="1" t="s">
        <v>43</v>
      </c>
      <c r="E63" s="1" t="s">
        <v>92</v>
      </c>
      <c r="F63" s="1" t="s">
        <v>99</v>
      </c>
      <c r="G63" s="1" t="s">
        <v>93</v>
      </c>
      <c r="H63" s="1" t="s">
        <v>26</v>
      </c>
      <c r="I63" s="1" t="s">
        <v>45</v>
      </c>
      <c r="J63" s="1" t="s">
        <v>82</v>
      </c>
      <c r="K63" s="1" t="s">
        <v>73</v>
      </c>
      <c r="L63" s="1" t="s">
        <v>89</v>
      </c>
      <c r="M63" s="1" t="s">
        <v>75</v>
      </c>
      <c r="N63" s="1" t="s">
        <v>84</v>
      </c>
      <c r="O63" s="1" t="s">
        <v>59</v>
      </c>
      <c r="P63" s="1" t="s">
        <v>70</v>
      </c>
      <c r="Q63" s="1" t="s">
        <v>50</v>
      </c>
      <c r="R63" s="1" t="s">
        <v>85</v>
      </c>
      <c r="S63" s="1" t="s">
        <v>86</v>
      </c>
      <c r="T63" s="1" t="s">
        <v>36</v>
      </c>
      <c r="U63" s="1" t="s">
        <v>63</v>
      </c>
      <c r="V63" s="1" t="s">
        <v>87</v>
      </c>
      <c r="W63" s="1" t="s">
        <v>80</v>
      </c>
    </row>
    <row r="64" spans="2:23">
      <c r="B64" s="2"/>
      <c r="C64" s="1" t="s">
        <v>40</v>
      </c>
      <c r="D64" s="1" t="s">
        <v>43</v>
      </c>
      <c r="E64" s="1" t="s">
        <v>92</v>
      </c>
      <c r="F64" s="1" t="s">
        <v>99</v>
      </c>
      <c r="G64" s="1" t="s">
        <v>93</v>
      </c>
      <c r="H64" s="1" t="s">
        <v>26</v>
      </c>
      <c r="I64" s="1" t="s">
        <v>71</v>
      </c>
      <c r="J64" s="1" t="s">
        <v>28</v>
      </c>
      <c r="K64" s="1" t="s">
        <v>73</v>
      </c>
      <c r="L64" s="1" t="s">
        <v>30</v>
      </c>
      <c r="M64" s="1" t="s">
        <v>31</v>
      </c>
      <c r="N64" s="1" t="s">
        <v>76</v>
      </c>
      <c r="O64" s="1" t="s">
        <v>77</v>
      </c>
      <c r="P64" s="1" t="s">
        <v>70</v>
      </c>
      <c r="Q64" s="1" t="s">
        <v>90</v>
      </c>
      <c r="R64" s="1" t="s">
        <v>34</v>
      </c>
      <c r="S64" s="1" t="s">
        <v>35</v>
      </c>
      <c r="T64" s="1" t="s">
        <v>36</v>
      </c>
      <c r="U64" s="1" t="s">
        <v>63</v>
      </c>
      <c r="V64" s="1" t="s">
        <v>87</v>
      </c>
      <c r="W64" s="1" t="s">
        <v>39</v>
      </c>
    </row>
    <row r="65" spans="2:23">
      <c r="B65" s="2"/>
      <c r="C65" s="1" t="s">
        <v>40</v>
      </c>
      <c r="D65" s="1" t="s">
        <v>43</v>
      </c>
      <c r="E65" s="1" t="s">
        <v>92</v>
      </c>
      <c r="F65" s="1" t="s">
        <v>100</v>
      </c>
      <c r="G65" s="1" t="s">
        <v>25</v>
      </c>
      <c r="H65" s="1" t="s">
        <v>26</v>
      </c>
      <c r="I65" s="1" t="s">
        <v>71</v>
      </c>
      <c r="J65" s="1" t="s">
        <v>28</v>
      </c>
      <c r="K65" s="1" t="s">
        <v>29</v>
      </c>
      <c r="L65" s="1" t="s">
        <v>30</v>
      </c>
      <c r="M65" s="1" t="s">
        <v>57</v>
      </c>
      <c r="N65" s="1" t="s">
        <v>76</v>
      </c>
      <c r="O65" s="1" t="s">
        <v>59</v>
      </c>
      <c r="P65" s="1" t="s">
        <v>78</v>
      </c>
      <c r="Q65" s="1" t="s">
        <v>50</v>
      </c>
      <c r="R65" s="1" t="s">
        <v>85</v>
      </c>
      <c r="S65" s="1" t="s">
        <v>62</v>
      </c>
      <c r="T65" s="1" t="s">
        <v>36</v>
      </c>
      <c r="U65" s="1" t="s">
        <v>37</v>
      </c>
      <c r="V65" s="1" t="s">
        <v>87</v>
      </c>
      <c r="W65" s="1" t="s">
        <v>80</v>
      </c>
    </row>
    <row r="66" spans="2:23">
      <c r="B66" s="2"/>
      <c r="C66" s="1" t="s">
        <v>21</v>
      </c>
      <c r="D66" s="1" t="s">
        <v>43</v>
      </c>
      <c r="E66" s="1" t="s">
        <v>92</v>
      </c>
      <c r="F66" s="1" t="s">
        <v>99</v>
      </c>
      <c r="G66" s="1" t="s">
        <v>25</v>
      </c>
      <c r="H66" s="1" t="s">
        <v>26</v>
      </c>
      <c r="I66" s="1" t="s">
        <v>71</v>
      </c>
      <c r="J66" s="1" t="s">
        <v>97</v>
      </c>
      <c r="K66" s="1" t="s">
        <v>29</v>
      </c>
      <c r="L66" s="1" t="s">
        <v>30</v>
      </c>
      <c r="M66" s="1" t="s">
        <v>83</v>
      </c>
      <c r="N66" s="1" t="s">
        <v>84</v>
      </c>
      <c r="O66" s="1" t="s">
        <v>59</v>
      </c>
      <c r="P66" s="1" t="s">
        <v>78</v>
      </c>
      <c r="Q66" s="1" t="s">
        <v>50</v>
      </c>
      <c r="R66" s="1" t="s">
        <v>85</v>
      </c>
      <c r="S66" s="1" t="s">
        <v>35</v>
      </c>
      <c r="T66" s="1" t="s">
        <v>79</v>
      </c>
      <c r="U66" s="1" t="s">
        <v>37</v>
      </c>
      <c r="V66" s="1" t="s">
        <v>91</v>
      </c>
      <c r="W66" s="1" t="s">
        <v>64</v>
      </c>
    </row>
    <row r="67" spans="2:23">
      <c r="B67" s="2"/>
      <c r="C67" s="1" t="s">
        <v>40</v>
      </c>
      <c r="D67" s="1" t="s">
        <v>22</v>
      </c>
      <c r="E67" s="1" t="s">
        <v>92</v>
      </c>
      <c r="F67" s="1" t="s">
        <v>98</v>
      </c>
      <c r="G67" s="1" t="s">
        <v>25</v>
      </c>
      <c r="H67" s="1" t="s">
        <v>26</v>
      </c>
      <c r="I67" s="1" t="s">
        <v>27</v>
      </c>
      <c r="J67" s="1" t="s">
        <v>97</v>
      </c>
      <c r="K67" s="1" t="s">
        <v>94</v>
      </c>
      <c r="L67" s="1" t="s">
        <v>46</v>
      </c>
      <c r="M67" s="1" t="s">
        <v>57</v>
      </c>
      <c r="N67" s="1" t="s">
        <v>58</v>
      </c>
      <c r="O67" s="1" t="s">
        <v>59</v>
      </c>
      <c r="P67" s="1" t="s">
        <v>70</v>
      </c>
      <c r="Q67" s="1" t="s">
        <v>90</v>
      </c>
      <c r="R67" s="1" t="s">
        <v>85</v>
      </c>
      <c r="S67" s="1" t="s">
        <v>86</v>
      </c>
      <c r="T67" s="1" t="s">
        <v>36</v>
      </c>
      <c r="U67" s="1" t="s">
        <v>67</v>
      </c>
      <c r="V67" s="1" t="s">
        <v>55</v>
      </c>
      <c r="W67" s="1" t="s">
        <v>56</v>
      </c>
    </row>
    <row r="68" spans="2:23">
      <c r="B68" s="2"/>
      <c r="C68" s="1" t="s">
        <v>40</v>
      </c>
      <c r="D68" s="1" t="s">
        <v>22</v>
      </c>
      <c r="E68" s="1" t="s">
        <v>92</v>
      </c>
      <c r="F68" s="1" t="s">
        <v>98</v>
      </c>
      <c r="G68" s="1" t="s">
        <v>25</v>
      </c>
      <c r="H68" s="1" t="s">
        <v>26</v>
      </c>
      <c r="I68" s="1" t="s">
        <v>71</v>
      </c>
      <c r="J68" s="1" t="s">
        <v>72</v>
      </c>
      <c r="K68" s="1" t="s">
        <v>94</v>
      </c>
      <c r="L68" s="1" t="s">
        <v>89</v>
      </c>
      <c r="M68" s="1" t="s">
        <v>75</v>
      </c>
      <c r="N68" s="1" t="s">
        <v>76</v>
      </c>
      <c r="O68" s="1" t="s">
        <v>59</v>
      </c>
      <c r="P68" s="1" t="s">
        <v>60</v>
      </c>
      <c r="Q68" s="1" t="s">
        <v>33</v>
      </c>
      <c r="R68" s="1" t="s">
        <v>85</v>
      </c>
      <c r="S68" s="1" t="s">
        <v>86</v>
      </c>
      <c r="T68" s="1" t="s">
        <v>53</v>
      </c>
      <c r="U68" s="1" t="s">
        <v>37</v>
      </c>
      <c r="V68" s="1" t="s">
        <v>38</v>
      </c>
      <c r="W68" s="1" t="s">
        <v>39</v>
      </c>
    </row>
    <row r="69" spans="2:23">
      <c r="B69" s="2"/>
      <c r="C69" s="1" t="s">
        <v>40</v>
      </c>
      <c r="D69" s="1" t="s">
        <v>22</v>
      </c>
      <c r="E69" s="1" t="s">
        <v>92</v>
      </c>
      <c r="F69" s="1" t="s">
        <v>68</v>
      </c>
      <c r="G69" s="1" t="s">
        <v>25</v>
      </c>
      <c r="H69" s="1" t="s">
        <v>26</v>
      </c>
      <c r="I69" s="1" t="s">
        <v>71</v>
      </c>
      <c r="J69" s="1" t="s">
        <v>82</v>
      </c>
      <c r="K69" s="1" t="s">
        <v>73</v>
      </c>
      <c r="L69" s="1" t="s">
        <v>89</v>
      </c>
      <c r="M69" s="1" t="s">
        <v>57</v>
      </c>
      <c r="N69" s="1" t="s">
        <v>76</v>
      </c>
      <c r="O69" s="1" t="s">
        <v>95</v>
      </c>
      <c r="P69" s="1" t="s">
        <v>78</v>
      </c>
      <c r="Q69" s="1" t="s">
        <v>33</v>
      </c>
      <c r="R69" s="1" t="s">
        <v>85</v>
      </c>
      <c r="S69" s="1" t="s">
        <v>35</v>
      </c>
      <c r="T69" s="1" t="s">
        <v>36</v>
      </c>
      <c r="U69" s="1" t="s">
        <v>37</v>
      </c>
      <c r="V69" s="1" t="s">
        <v>87</v>
      </c>
      <c r="W69" s="1" t="s">
        <v>80</v>
      </c>
    </row>
    <row r="70" spans="2:23">
      <c r="B70" s="2"/>
      <c r="C70" s="1" t="s">
        <v>40</v>
      </c>
      <c r="D70" s="1" t="s">
        <v>22</v>
      </c>
      <c r="E70" s="1" t="s">
        <v>92</v>
      </c>
      <c r="F70" s="1" t="s">
        <v>68</v>
      </c>
      <c r="G70" s="1" t="s">
        <v>25</v>
      </c>
      <c r="H70" s="1" t="s">
        <v>26</v>
      </c>
      <c r="I70" s="1" t="s">
        <v>45</v>
      </c>
      <c r="J70" s="1" t="s">
        <v>97</v>
      </c>
      <c r="K70" s="1" t="s">
        <v>73</v>
      </c>
      <c r="L70" s="1" t="s">
        <v>46</v>
      </c>
      <c r="M70" s="1" t="s">
        <v>31</v>
      </c>
      <c r="N70" s="1" t="s">
        <v>32</v>
      </c>
      <c r="O70" s="1" t="s">
        <v>48</v>
      </c>
      <c r="P70" s="1" t="s">
        <v>49</v>
      </c>
      <c r="Q70" s="1" t="s">
        <v>65</v>
      </c>
      <c r="R70" s="1" t="s">
        <v>51</v>
      </c>
      <c r="S70" s="1" t="s">
        <v>52</v>
      </c>
      <c r="T70" s="1" t="s">
        <v>66</v>
      </c>
      <c r="U70" s="1" t="s">
        <v>67</v>
      </c>
      <c r="V70" s="1" t="s">
        <v>55</v>
      </c>
      <c r="W70" s="1" t="s">
        <v>56</v>
      </c>
    </row>
    <row r="71" spans="2:23">
      <c r="B71" s="2"/>
      <c r="C71" s="1" t="s">
        <v>40</v>
      </c>
      <c r="D71" s="1" t="s">
        <v>22</v>
      </c>
      <c r="E71" s="1" t="s">
        <v>92</v>
      </c>
      <c r="F71" s="1" t="s">
        <v>68</v>
      </c>
      <c r="G71" s="1" t="s">
        <v>25</v>
      </c>
      <c r="H71" s="1" t="s">
        <v>26</v>
      </c>
      <c r="I71" s="1" t="s">
        <v>81</v>
      </c>
      <c r="J71" s="1" t="s">
        <v>72</v>
      </c>
      <c r="K71" s="1" t="s">
        <v>73</v>
      </c>
      <c r="L71" s="1" t="s">
        <v>89</v>
      </c>
      <c r="M71" s="1" t="s">
        <v>83</v>
      </c>
      <c r="N71" s="1" t="s">
        <v>84</v>
      </c>
      <c r="O71" s="1" t="s">
        <v>59</v>
      </c>
      <c r="P71" s="1" t="s">
        <v>70</v>
      </c>
      <c r="Q71" s="1" t="s">
        <v>90</v>
      </c>
      <c r="R71" s="1" t="s">
        <v>34</v>
      </c>
      <c r="S71" s="1" t="s">
        <v>86</v>
      </c>
      <c r="T71" s="1" t="s">
        <v>36</v>
      </c>
      <c r="U71" s="1" t="s">
        <v>37</v>
      </c>
      <c r="V71" s="1" t="s">
        <v>87</v>
      </c>
      <c r="W71" s="1" t="s">
        <v>80</v>
      </c>
    </row>
    <row r="72" spans="2:23">
      <c r="B72" s="2"/>
      <c r="C72" s="1" t="s">
        <v>40</v>
      </c>
      <c r="D72" s="1" t="s">
        <v>22</v>
      </c>
      <c r="E72" s="1" t="s">
        <v>92</v>
      </c>
      <c r="F72" s="1" t="s">
        <v>68</v>
      </c>
      <c r="G72" s="1" t="s">
        <v>25</v>
      </c>
      <c r="H72" s="1" t="s">
        <v>26</v>
      </c>
      <c r="I72" s="1" t="s">
        <v>71</v>
      </c>
      <c r="J72" s="1" t="s">
        <v>82</v>
      </c>
      <c r="K72" s="1" t="s">
        <v>73</v>
      </c>
      <c r="L72" s="1" t="s">
        <v>30</v>
      </c>
      <c r="M72" s="1" t="s">
        <v>75</v>
      </c>
      <c r="N72" s="1" t="s">
        <v>76</v>
      </c>
      <c r="O72" s="1" t="s">
        <v>59</v>
      </c>
      <c r="P72" s="1" t="s">
        <v>78</v>
      </c>
      <c r="Q72" s="1" t="s">
        <v>33</v>
      </c>
      <c r="R72" s="1" t="s">
        <v>61</v>
      </c>
      <c r="S72" s="1" t="s">
        <v>86</v>
      </c>
      <c r="T72" s="1" t="s">
        <v>53</v>
      </c>
      <c r="U72" s="1" t="s">
        <v>63</v>
      </c>
      <c r="V72" s="1" t="s">
        <v>87</v>
      </c>
      <c r="W72" s="1" t="s">
        <v>80</v>
      </c>
    </row>
    <row r="73" spans="2:23">
      <c r="B73" s="2"/>
      <c r="C73" s="1" t="s">
        <v>40</v>
      </c>
      <c r="D73" s="1" t="s">
        <v>22</v>
      </c>
      <c r="E73" s="1" t="s">
        <v>92</v>
      </c>
      <c r="F73" s="1" t="s">
        <v>68</v>
      </c>
      <c r="G73" s="1" t="s">
        <v>25</v>
      </c>
      <c r="H73" s="1" t="s">
        <v>26</v>
      </c>
      <c r="I73" s="1" t="s">
        <v>27</v>
      </c>
      <c r="J73" s="1" t="s">
        <v>72</v>
      </c>
      <c r="K73" s="1" t="s">
        <v>29</v>
      </c>
      <c r="L73" s="1" t="s">
        <v>74</v>
      </c>
      <c r="M73" s="1" t="s">
        <v>75</v>
      </c>
      <c r="N73" s="1" t="s">
        <v>47</v>
      </c>
      <c r="O73" s="1" t="s">
        <v>59</v>
      </c>
      <c r="P73" s="1" t="s">
        <v>70</v>
      </c>
      <c r="Q73" s="1" t="s">
        <v>90</v>
      </c>
      <c r="R73" s="1" t="s">
        <v>34</v>
      </c>
      <c r="S73" s="1" t="s">
        <v>35</v>
      </c>
      <c r="T73" s="1" t="s">
        <v>36</v>
      </c>
      <c r="U73" s="1" t="s">
        <v>37</v>
      </c>
      <c r="V73" s="1" t="s">
        <v>87</v>
      </c>
      <c r="W73" s="1" t="s">
        <v>39</v>
      </c>
    </row>
    <row r="74" spans="2:23">
      <c r="B74" s="2"/>
      <c r="C74" s="1" t="s">
        <v>40</v>
      </c>
      <c r="D74" s="1" t="s">
        <v>43</v>
      </c>
      <c r="E74" s="1" t="s">
        <v>92</v>
      </c>
      <c r="F74" s="1" t="s">
        <v>68</v>
      </c>
      <c r="G74" s="1" t="s">
        <v>25</v>
      </c>
      <c r="H74" s="1" t="s">
        <v>26</v>
      </c>
      <c r="I74" s="1" t="s">
        <v>27</v>
      </c>
      <c r="J74" s="1" t="s">
        <v>82</v>
      </c>
      <c r="K74" s="1" t="s">
        <v>73</v>
      </c>
      <c r="L74" s="1" t="s">
        <v>30</v>
      </c>
      <c r="M74" s="1" t="s">
        <v>75</v>
      </c>
      <c r="N74" s="1" t="s">
        <v>47</v>
      </c>
      <c r="O74" s="1" t="s">
        <v>77</v>
      </c>
      <c r="P74" s="1" t="s">
        <v>70</v>
      </c>
      <c r="Q74" s="1" t="s">
        <v>33</v>
      </c>
      <c r="R74" s="1" t="s">
        <v>85</v>
      </c>
      <c r="S74" s="1" t="s">
        <v>86</v>
      </c>
      <c r="T74" s="1" t="s">
        <v>79</v>
      </c>
      <c r="U74" s="1" t="s">
        <v>37</v>
      </c>
      <c r="V74" s="1" t="s">
        <v>38</v>
      </c>
      <c r="W74" s="1" t="s">
        <v>64</v>
      </c>
    </row>
    <row r="75" spans="2:23">
      <c r="B75" s="2"/>
      <c r="C75" s="1" t="s">
        <v>40</v>
      </c>
      <c r="D75" s="1" t="s">
        <v>22</v>
      </c>
      <c r="E75" s="1" t="s">
        <v>92</v>
      </c>
      <c r="F75" s="1" t="s">
        <v>68</v>
      </c>
      <c r="G75" s="1" t="s">
        <v>25</v>
      </c>
      <c r="H75" s="1" t="s">
        <v>26</v>
      </c>
      <c r="I75" s="1" t="s">
        <v>45</v>
      </c>
      <c r="J75" s="1" t="s">
        <v>97</v>
      </c>
      <c r="K75" s="1" t="s">
        <v>29</v>
      </c>
      <c r="L75" s="1" t="s">
        <v>30</v>
      </c>
      <c r="M75" s="1" t="s">
        <v>57</v>
      </c>
      <c r="N75" s="1" t="s">
        <v>58</v>
      </c>
      <c r="O75" s="1" t="s">
        <v>48</v>
      </c>
      <c r="P75" s="1" t="s">
        <v>49</v>
      </c>
      <c r="Q75" s="1" t="s">
        <v>65</v>
      </c>
      <c r="R75" s="1" t="s">
        <v>51</v>
      </c>
      <c r="S75" s="1" t="s">
        <v>52</v>
      </c>
      <c r="T75" s="1" t="s">
        <v>79</v>
      </c>
      <c r="U75" s="1" t="s">
        <v>37</v>
      </c>
      <c r="V75" s="1" t="s">
        <v>91</v>
      </c>
      <c r="W75" s="1" t="s">
        <v>64</v>
      </c>
    </row>
    <row r="76" spans="2:23">
      <c r="B76" s="2"/>
      <c r="C76" s="1" t="s">
        <v>40</v>
      </c>
      <c r="D76" s="1" t="s">
        <v>22</v>
      </c>
      <c r="E76" s="1" t="s">
        <v>92</v>
      </c>
      <c r="F76" s="1" t="s">
        <v>68</v>
      </c>
      <c r="G76" s="1" t="s">
        <v>25</v>
      </c>
      <c r="H76" s="1" t="s">
        <v>26</v>
      </c>
      <c r="I76" s="1" t="s">
        <v>45</v>
      </c>
      <c r="J76" s="1" t="s">
        <v>82</v>
      </c>
      <c r="K76" s="1" t="s">
        <v>29</v>
      </c>
      <c r="L76" s="1" t="s">
        <v>89</v>
      </c>
      <c r="M76" s="1" t="s">
        <v>83</v>
      </c>
      <c r="N76" s="1" t="s">
        <v>76</v>
      </c>
      <c r="O76" s="1" t="s">
        <v>59</v>
      </c>
      <c r="P76" s="1" t="s">
        <v>70</v>
      </c>
      <c r="Q76" s="1" t="s">
        <v>33</v>
      </c>
      <c r="R76" s="1" t="s">
        <v>85</v>
      </c>
      <c r="S76" s="1" t="s">
        <v>86</v>
      </c>
      <c r="T76" s="1" t="s">
        <v>36</v>
      </c>
      <c r="U76" s="1" t="s">
        <v>63</v>
      </c>
      <c r="V76" s="1" t="s">
        <v>87</v>
      </c>
      <c r="W76" s="1" t="s">
        <v>80</v>
      </c>
    </row>
    <row r="77" spans="2:23">
      <c r="B77" s="2"/>
      <c r="C77" s="1" t="s">
        <v>21</v>
      </c>
      <c r="D77" s="1" t="s">
        <v>43</v>
      </c>
      <c r="E77" s="1" t="s">
        <v>92</v>
      </c>
      <c r="F77" s="1" t="s">
        <v>100</v>
      </c>
      <c r="G77" s="1" t="s">
        <v>25</v>
      </c>
      <c r="H77" s="1" t="s">
        <v>26</v>
      </c>
      <c r="I77" s="1" t="s">
        <v>45</v>
      </c>
      <c r="J77" s="1" t="s">
        <v>28</v>
      </c>
      <c r="K77" s="1" t="s">
        <v>29</v>
      </c>
      <c r="L77" s="1" t="s">
        <v>46</v>
      </c>
      <c r="M77" s="1" t="s">
        <v>57</v>
      </c>
      <c r="N77" s="1" t="s">
        <v>58</v>
      </c>
      <c r="O77" s="1" t="s">
        <v>48</v>
      </c>
      <c r="P77" s="1" t="s">
        <v>49</v>
      </c>
      <c r="Q77" s="1" t="s">
        <v>50</v>
      </c>
      <c r="R77" s="1" t="s">
        <v>51</v>
      </c>
      <c r="S77" s="1" t="s">
        <v>52</v>
      </c>
      <c r="T77" s="1" t="s">
        <v>66</v>
      </c>
      <c r="U77" s="1" t="s">
        <v>67</v>
      </c>
      <c r="V77" s="1" t="s">
        <v>91</v>
      </c>
      <c r="W77" s="1" t="s">
        <v>64</v>
      </c>
    </row>
    <row r="78" spans="2:23">
      <c r="B78" s="2"/>
      <c r="C78" s="1" t="s">
        <v>40</v>
      </c>
      <c r="D78" s="1" t="s">
        <v>43</v>
      </c>
      <c r="E78" s="1" t="s">
        <v>92</v>
      </c>
      <c r="F78" s="1" t="s">
        <v>99</v>
      </c>
      <c r="G78" s="1" t="s">
        <v>93</v>
      </c>
      <c r="H78" s="1" t="s">
        <v>26</v>
      </c>
      <c r="I78" s="1" t="s">
        <v>27</v>
      </c>
      <c r="J78" s="1" t="s">
        <v>82</v>
      </c>
      <c r="K78" s="1" t="s">
        <v>73</v>
      </c>
      <c r="L78" s="1" t="s">
        <v>30</v>
      </c>
      <c r="M78" s="1" t="s">
        <v>83</v>
      </c>
      <c r="N78" s="1" t="s">
        <v>58</v>
      </c>
      <c r="O78" s="1" t="s">
        <v>77</v>
      </c>
      <c r="P78" s="1" t="s">
        <v>60</v>
      </c>
      <c r="Q78" s="1" t="s">
        <v>33</v>
      </c>
      <c r="R78" s="1" t="s">
        <v>61</v>
      </c>
      <c r="S78" s="1" t="s">
        <v>86</v>
      </c>
      <c r="T78" s="1" t="s">
        <v>53</v>
      </c>
      <c r="U78" s="1" t="s">
        <v>54</v>
      </c>
      <c r="V78" s="1" t="s">
        <v>87</v>
      </c>
      <c r="W78" s="1" t="s">
        <v>80</v>
      </c>
    </row>
    <row r="79" spans="2:23">
      <c r="B79" s="2"/>
      <c r="C79" s="1" t="s">
        <v>40</v>
      </c>
      <c r="D79" s="1" t="s">
        <v>43</v>
      </c>
      <c r="E79" s="1" t="s">
        <v>92</v>
      </c>
      <c r="F79" s="1" t="s">
        <v>99</v>
      </c>
      <c r="G79" s="1" t="s">
        <v>93</v>
      </c>
      <c r="H79" s="1" t="s">
        <v>26</v>
      </c>
      <c r="I79" s="1" t="s">
        <v>45</v>
      </c>
      <c r="J79" s="1" t="s">
        <v>97</v>
      </c>
      <c r="K79" s="1" t="s">
        <v>29</v>
      </c>
      <c r="L79" s="1" t="s">
        <v>30</v>
      </c>
      <c r="M79" s="1" t="s">
        <v>83</v>
      </c>
      <c r="N79" s="1" t="s">
        <v>76</v>
      </c>
      <c r="O79" s="1" t="s">
        <v>77</v>
      </c>
      <c r="P79" s="1" t="s">
        <v>70</v>
      </c>
      <c r="Q79" s="1" t="s">
        <v>90</v>
      </c>
      <c r="R79" s="1" t="s">
        <v>34</v>
      </c>
      <c r="S79" s="1" t="s">
        <v>35</v>
      </c>
      <c r="T79" s="1" t="s">
        <v>36</v>
      </c>
      <c r="U79" s="1" t="s">
        <v>37</v>
      </c>
      <c r="V79" s="1" t="s">
        <v>91</v>
      </c>
      <c r="W79" s="1" t="s">
        <v>56</v>
      </c>
    </row>
    <row r="80" spans="2:23">
      <c r="B80" s="2"/>
      <c r="C80" s="1" t="s">
        <v>40</v>
      </c>
      <c r="D80" s="1" t="s">
        <v>44</v>
      </c>
      <c r="E80" s="1" t="s">
        <v>92</v>
      </c>
      <c r="F80" s="1" t="s">
        <v>99</v>
      </c>
      <c r="G80" s="1" t="s">
        <v>93</v>
      </c>
      <c r="H80" s="1" t="s">
        <v>26</v>
      </c>
      <c r="I80" s="1" t="s">
        <v>71</v>
      </c>
      <c r="J80" s="1" t="s">
        <v>82</v>
      </c>
      <c r="K80" s="1" t="s">
        <v>29</v>
      </c>
      <c r="L80" s="1" t="s">
        <v>89</v>
      </c>
      <c r="M80" s="1" t="s">
        <v>75</v>
      </c>
      <c r="N80" s="1" t="s">
        <v>84</v>
      </c>
      <c r="O80" s="1" t="s">
        <v>95</v>
      </c>
      <c r="P80" s="1" t="s">
        <v>60</v>
      </c>
      <c r="Q80" s="1" t="s">
        <v>50</v>
      </c>
      <c r="R80" s="1" t="s">
        <v>85</v>
      </c>
      <c r="S80" s="1" t="s">
        <v>62</v>
      </c>
      <c r="T80" s="1" t="s">
        <v>79</v>
      </c>
      <c r="U80" s="1" t="s">
        <v>63</v>
      </c>
      <c r="V80" s="1" t="s">
        <v>87</v>
      </c>
      <c r="W80" s="1" t="s">
        <v>80</v>
      </c>
    </row>
    <row r="81" spans="2:23">
      <c r="B81" s="2"/>
      <c r="C81" s="1" t="s">
        <v>40</v>
      </c>
      <c r="D81" s="1" t="s">
        <v>88</v>
      </c>
      <c r="E81" s="1" t="s">
        <v>92</v>
      </c>
      <c r="F81" s="1" t="s">
        <v>99</v>
      </c>
      <c r="G81" s="1" t="s">
        <v>93</v>
      </c>
      <c r="H81" s="1" t="s">
        <v>26</v>
      </c>
      <c r="I81" s="1" t="s">
        <v>27</v>
      </c>
      <c r="J81" s="1" t="s">
        <v>97</v>
      </c>
      <c r="K81" s="1" t="s">
        <v>29</v>
      </c>
      <c r="L81" s="1" t="s">
        <v>89</v>
      </c>
      <c r="M81" s="1" t="s">
        <v>83</v>
      </c>
      <c r="N81" s="1" t="s">
        <v>76</v>
      </c>
      <c r="O81" s="1" t="s">
        <v>77</v>
      </c>
      <c r="P81" s="1" t="s">
        <v>70</v>
      </c>
      <c r="Q81" s="1" t="s">
        <v>90</v>
      </c>
      <c r="R81" s="1" t="s">
        <v>34</v>
      </c>
      <c r="S81" s="1" t="s">
        <v>35</v>
      </c>
      <c r="T81" s="1" t="s">
        <v>79</v>
      </c>
      <c r="U81" s="1" t="s">
        <v>54</v>
      </c>
      <c r="V81" s="1" t="s">
        <v>38</v>
      </c>
      <c r="W81" s="1" t="s">
        <v>64</v>
      </c>
    </row>
    <row r="82" spans="2:23">
      <c r="B82" s="2"/>
      <c r="C82" s="1" t="s">
        <v>40</v>
      </c>
      <c r="D82" s="1" t="s">
        <v>22</v>
      </c>
      <c r="E82" s="1" t="s">
        <v>92</v>
      </c>
      <c r="F82" s="1" t="s">
        <v>96</v>
      </c>
      <c r="G82" s="1" t="s">
        <v>25</v>
      </c>
      <c r="H82" s="1" t="s">
        <v>26</v>
      </c>
      <c r="I82" s="1" t="s">
        <v>71</v>
      </c>
      <c r="J82" s="1" t="s">
        <v>97</v>
      </c>
      <c r="K82" s="1" t="s">
        <v>29</v>
      </c>
      <c r="L82" s="1" t="s">
        <v>74</v>
      </c>
      <c r="M82" s="1" t="s">
        <v>57</v>
      </c>
      <c r="N82" s="1" t="s">
        <v>47</v>
      </c>
      <c r="O82" s="1" t="s">
        <v>95</v>
      </c>
      <c r="P82" s="1" t="s">
        <v>60</v>
      </c>
      <c r="Q82" s="1" t="s">
        <v>50</v>
      </c>
      <c r="R82" s="1" t="s">
        <v>61</v>
      </c>
      <c r="S82" s="1" t="s">
        <v>62</v>
      </c>
      <c r="T82" s="1" t="s">
        <v>53</v>
      </c>
      <c r="U82" s="1" t="s">
        <v>54</v>
      </c>
      <c r="V82" s="1" t="s">
        <v>87</v>
      </c>
      <c r="W82" s="1" t="s">
        <v>64</v>
      </c>
    </row>
    <row r="83" spans="2:23">
      <c r="B83" s="2"/>
      <c r="C83" s="1" t="s">
        <v>40</v>
      </c>
      <c r="D83" s="1" t="s">
        <v>22</v>
      </c>
      <c r="E83" s="1" t="s">
        <v>92</v>
      </c>
      <c r="F83" s="1" t="s">
        <v>96</v>
      </c>
      <c r="G83" s="1" t="s">
        <v>25</v>
      </c>
      <c r="H83" s="1" t="s">
        <v>26</v>
      </c>
      <c r="I83" s="1" t="s">
        <v>45</v>
      </c>
      <c r="J83" s="1" t="s">
        <v>28</v>
      </c>
      <c r="K83" s="1" t="s">
        <v>29</v>
      </c>
      <c r="L83" s="1" t="s">
        <v>30</v>
      </c>
      <c r="M83" s="1" t="s">
        <v>31</v>
      </c>
      <c r="N83" s="1" t="s">
        <v>32</v>
      </c>
      <c r="O83" s="1" t="s">
        <v>48</v>
      </c>
      <c r="P83" s="1" t="s">
        <v>70</v>
      </c>
      <c r="Q83" s="1" t="s">
        <v>33</v>
      </c>
      <c r="R83" s="1" t="s">
        <v>51</v>
      </c>
      <c r="S83" s="1" t="s">
        <v>35</v>
      </c>
      <c r="T83" s="1" t="s">
        <v>36</v>
      </c>
      <c r="U83" s="1" t="s">
        <v>37</v>
      </c>
      <c r="V83" s="1" t="s">
        <v>87</v>
      </c>
      <c r="W83" s="1" t="s">
        <v>39</v>
      </c>
    </row>
    <row r="84" spans="2:23">
      <c r="B84" s="2"/>
      <c r="C84" s="1" t="s">
        <v>40</v>
      </c>
      <c r="D84" s="1" t="s">
        <v>22</v>
      </c>
      <c r="E84" s="1" t="s">
        <v>92</v>
      </c>
      <c r="F84" s="1" t="s">
        <v>96</v>
      </c>
      <c r="G84" s="1" t="s">
        <v>25</v>
      </c>
      <c r="H84" s="1" t="s">
        <v>26</v>
      </c>
      <c r="I84" s="1" t="s">
        <v>45</v>
      </c>
      <c r="J84" s="1" t="s">
        <v>28</v>
      </c>
      <c r="K84" s="1" t="s">
        <v>29</v>
      </c>
      <c r="L84" s="1" t="s">
        <v>46</v>
      </c>
      <c r="M84" s="1" t="s">
        <v>57</v>
      </c>
      <c r="N84" s="1" t="s">
        <v>58</v>
      </c>
      <c r="O84" s="1" t="s">
        <v>48</v>
      </c>
      <c r="P84" s="1" t="s">
        <v>49</v>
      </c>
      <c r="Q84" s="1" t="s">
        <v>65</v>
      </c>
      <c r="R84" s="1" t="s">
        <v>51</v>
      </c>
      <c r="S84" s="1" t="s">
        <v>52</v>
      </c>
      <c r="T84" s="1" t="s">
        <v>66</v>
      </c>
      <c r="U84" s="1" t="s">
        <v>67</v>
      </c>
      <c r="V84" s="1" t="s">
        <v>55</v>
      </c>
      <c r="W84" s="1" t="s">
        <v>56</v>
      </c>
    </row>
    <row r="85" spans="2:23">
      <c r="B85" s="2"/>
      <c r="C85" s="1" t="s">
        <v>40</v>
      </c>
      <c r="D85" s="1" t="s">
        <v>22</v>
      </c>
      <c r="E85" s="1" t="s">
        <v>92</v>
      </c>
      <c r="F85" s="1" t="s">
        <v>96</v>
      </c>
      <c r="G85" s="1" t="s">
        <v>25</v>
      </c>
      <c r="H85" s="1" t="s">
        <v>26</v>
      </c>
      <c r="I85" s="1" t="s">
        <v>81</v>
      </c>
      <c r="J85" s="1" t="s">
        <v>28</v>
      </c>
      <c r="K85" s="1" t="s">
        <v>29</v>
      </c>
      <c r="L85" s="1" t="s">
        <v>46</v>
      </c>
      <c r="M85" s="1" t="s">
        <v>57</v>
      </c>
      <c r="N85" s="1" t="s">
        <v>58</v>
      </c>
      <c r="O85" s="1" t="s">
        <v>77</v>
      </c>
      <c r="P85" s="1" t="s">
        <v>49</v>
      </c>
      <c r="Q85" s="1" t="s">
        <v>50</v>
      </c>
      <c r="R85" s="1" t="s">
        <v>51</v>
      </c>
      <c r="S85" s="1" t="s">
        <v>62</v>
      </c>
      <c r="T85" s="1" t="s">
        <v>53</v>
      </c>
      <c r="U85" s="1" t="s">
        <v>67</v>
      </c>
      <c r="V85" s="1" t="s">
        <v>91</v>
      </c>
      <c r="W85" s="1" t="s">
        <v>39</v>
      </c>
    </row>
    <row r="86" spans="2:23">
      <c r="B86" s="2"/>
      <c r="C86" s="1" t="s">
        <v>40</v>
      </c>
      <c r="D86" s="1" t="s">
        <v>22</v>
      </c>
      <c r="E86" s="1" t="s">
        <v>92</v>
      </c>
      <c r="F86" s="1" t="s">
        <v>96</v>
      </c>
      <c r="G86" s="1" t="s">
        <v>25</v>
      </c>
      <c r="H86" s="1" t="s">
        <v>26</v>
      </c>
      <c r="I86" s="1" t="s">
        <v>81</v>
      </c>
      <c r="J86" s="1" t="s">
        <v>97</v>
      </c>
      <c r="K86" s="1" t="s">
        <v>29</v>
      </c>
      <c r="L86" s="1" t="s">
        <v>30</v>
      </c>
      <c r="M86" s="1" t="s">
        <v>57</v>
      </c>
      <c r="N86" s="1" t="s">
        <v>84</v>
      </c>
      <c r="O86" s="1" t="s">
        <v>59</v>
      </c>
      <c r="P86" s="1" t="s">
        <v>70</v>
      </c>
      <c r="Q86" s="1" t="s">
        <v>33</v>
      </c>
      <c r="R86" s="1" t="s">
        <v>85</v>
      </c>
      <c r="S86" s="1" t="s">
        <v>35</v>
      </c>
      <c r="T86" s="1" t="s">
        <v>79</v>
      </c>
      <c r="U86" s="1" t="s">
        <v>54</v>
      </c>
      <c r="V86" s="1" t="s">
        <v>91</v>
      </c>
      <c r="W86" s="1" t="s">
        <v>80</v>
      </c>
    </row>
    <row r="87" spans="2:23">
      <c r="B87" s="2"/>
      <c r="C87" s="1" t="s">
        <v>40</v>
      </c>
      <c r="D87" s="1" t="s">
        <v>22</v>
      </c>
      <c r="E87" s="1" t="s">
        <v>92</v>
      </c>
      <c r="F87" s="1" t="s">
        <v>99</v>
      </c>
      <c r="G87" s="1" t="s">
        <v>25</v>
      </c>
      <c r="H87" s="1" t="s">
        <v>26</v>
      </c>
      <c r="I87" s="1" t="s">
        <v>71</v>
      </c>
      <c r="J87" s="1" t="s">
        <v>82</v>
      </c>
      <c r="K87" s="1" t="s">
        <v>94</v>
      </c>
      <c r="L87" s="1" t="s">
        <v>89</v>
      </c>
      <c r="M87" s="1" t="s">
        <v>83</v>
      </c>
      <c r="N87" s="1" t="s">
        <v>84</v>
      </c>
      <c r="O87" s="1" t="s">
        <v>77</v>
      </c>
      <c r="P87" s="1" t="s">
        <v>60</v>
      </c>
      <c r="Q87" s="1" t="s">
        <v>33</v>
      </c>
      <c r="R87" s="1" t="s">
        <v>34</v>
      </c>
      <c r="S87" s="1" t="s">
        <v>62</v>
      </c>
      <c r="T87" s="1" t="s">
        <v>36</v>
      </c>
      <c r="U87" s="1" t="s">
        <v>37</v>
      </c>
      <c r="V87" s="1" t="s">
        <v>91</v>
      </c>
      <c r="W87" s="1" t="s">
        <v>64</v>
      </c>
    </row>
    <row r="88" spans="2:23">
      <c r="B88" s="2"/>
      <c r="C88" s="1" t="s">
        <v>40</v>
      </c>
      <c r="D88" s="1" t="s">
        <v>43</v>
      </c>
      <c r="E88" s="1" t="s">
        <v>92</v>
      </c>
      <c r="F88" s="1" t="s">
        <v>99</v>
      </c>
      <c r="G88" s="1" t="s">
        <v>25</v>
      </c>
      <c r="H88" s="1" t="s">
        <v>26</v>
      </c>
      <c r="I88" s="1" t="s">
        <v>45</v>
      </c>
      <c r="J88" s="1" t="s">
        <v>28</v>
      </c>
      <c r="K88" s="1" t="s">
        <v>29</v>
      </c>
      <c r="L88" s="1" t="s">
        <v>46</v>
      </c>
      <c r="M88" s="1" t="s">
        <v>31</v>
      </c>
      <c r="N88" s="1" t="s">
        <v>58</v>
      </c>
      <c r="O88" s="1" t="s">
        <v>48</v>
      </c>
      <c r="P88" s="1" t="s">
        <v>49</v>
      </c>
      <c r="Q88" s="1" t="s">
        <v>65</v>
      </c>
      <c r="R88" s="1" t="s">
        <v>51</v>
      </c>
      <c r="S88" s="1" t="s">
        <v>52</v>
      </c>
      <c r="T88" s="1" t="s">
        <v>66</v>
      </c>
      <c r="U88" s="1" t="s">
        <v>67</v>
      </c>
      <c r="V88" s="1" t="s">
        <v>55</v>
      </c>
      <c r="W88" s="1" t="s">
        <v>56</v>
      </c>
    </row>
    <row r="89" spans="2:23">
      <c r="B89" s="2"/>
      <c r="C89" s="1" t="s">
        <v>40</v>
      </c>
      <c r="D89" s="1" t="s">
        <v>43</v>
      </c>
      <c r="E89" s="1" t="s">
        <v>92</v>
      </c>
      <c r="F89" s="1" t="s">
        <v>99</v>
      </c>
      <c r="G89" s="1" t="s">
        <v>25</v>
      </c>
      <c r="H89" s="1" t="s">
        <v>26</v>
      </c>
      <c r="I89" s="1" t="s">
        <v>81</v>
      </c>
      <c r="J89" s="1" t="s">
        <v>72</v>
      </c>
      <c r="K89" s="1" t="s">
        <v>73</v>
      </c>
      <c r="L89" s="1" t="s">
        <v>89</v>
      </c>
      <c r="M89" s="1" t="s">
        <v>83</v>
      </c>
      <c r="N89" s="1" t="s">
        <v>84</v>
      </c>
      <c r="O89" s="1" t="s">
        <v>77</v>
      </c>
      <c r="P89" s="1" t="s">
        <v>70</v>
      </c>
      <c r="Q89" s="1" t="s">
        <v>90</v>
      </c>
      <c r="R89" s="1" t="s">
        <v>34</v>
      </c>
      <c r="S89" s="1" t="s">
        <v>86</v>
      </c>
      <c r="T89" s="1" t="s">
        <v>36</v>
      </c>
      <c r="U89" s="1" t="s">
        <v>37</v>
      </c>
      <c r="V89" s="1" t="s">
        <v>87</v>
      </c>
      <c r="W89" s="1" t="s">
        <v>39</v>
      </c>
    </row>
    <row r="90" spans="2:23">
      <c r="B90" s="2"/>
      <c r="C90" s="1" t="s">
        <v>40</v>
      </c>
      <c r="D90" s="1" t="s">
        <v>43</v>
      </c>
      <c r="E90" s="1" t="s">
        <v>92</v>
      </c>
      <c r="F90" s="1" t="s">
        <v>99</v>
      </c>
      <c r="G90" s="1" t="s">
        <v>25</v>
      </c>
      <c r="H90" s="1" t="s">
        <v>26</v>
      </c>
      <c r="I90" s="1" t="s">
        <v>45</v>
      </c>
      <c r="J90" s="1" t="s">
        <v>82</v>
      </c>
      <c r="K90" s="1" t="s">
        <v>29</v>
      </c>
      <c r="L90" s="1" t="s">
        <v>30</v>
      </c>
      <c r="M90" s="1" t="s">
        <v>83</v>
      </c>
      <c r="N90" s="1" t="s">
        <v>76</v>
      </c>
      <c r="O90" s="1" t="s">
        <v>77</v>
      </c>
      <c r="P90" s="1" t="s">
        <v>70</v>
      </c>
      <c r="Q90" s="1" t="s">
        <v>90</v>
      </c>
      <c r="R90" s="1" t="s">
        <v>85</v>
      </c>
      <c r="S90" s="1" t="s">
        <v>62</v>
      </c>
      <c r="T90" s="1" t="s">
        <v>53</v>
      </c>
      <c r="U90" s="1" t="s">
        <v>54</v>
      </c>
      <c r="V90" s="1" t="s">
        <v>87</v>
      </c>
      <c r="W90" s="1" t="s">
        <v>39</v>
      </c>
    </row>
    <row r="91" spans="2:23">
      <c r="B91" s="2"/>
      <c r="C91" s="1" t="s">
        <v>40</v>
      </c>
      <c r="D91" s="1" t="s">
        <v>22</v>
      </c>
      <c r="E91" s="1" t="s">
        <v>92</v>
      </c>
      <c r="F91" s="1" t="s">
        <v>99</v>
      </c>
      <c r="G91" s="1" t="s">
        <v>25</v>
      </c>
      <c r="H91" s="1" t="s">
        <v>26</v>
      </c>
      <c r="I91" s="1" t="s">
        <v>27</v>
      </c>
      <c r="J91" s="1" t="s">
        <v>72</v>
      </c>
      <c r="K91" s="1" t="s">
        <v>73</v>
      </c>
      <c r="L91" s="1" t="s">
        <v>89</v>
      </c>
      <c r="M91" s="1" t="s">
        <v>83</v>
      </c>
      <c r="N91" s="1" t="s">
        <v>76</v>
      </c>
      <c r="O91" s="1" t="s">
        <v>59</v>
      </c>
      <c r="P91" s="1" t="s">
        <v>70</v>
      </c>
      <c r="Q91" s="1" t="s">
        <v>50</v>
      </c>
      <c r="R91" s="1" t="s">
        <v>61</v>
      </c>
      <c r="S91" s="1" t="s">
        <v>86</v>
      </c>
      <c r="T91" s="1" t="s">
        <v>79</v>
      </c>
      <c r="U91" s="1" t="s">
        <v>37</v>
      </c>
      <c r="V91" s="1" t="s">
        <v>91</v>
      </c>
      <c r="W91" s="1" t="s">
        <v>80</v>
      </c>
    </row>
    <row r="92" spans="2:23">
      <c r="B92" s="2"/>
      <c r="C92" s="1" t="s">
        <v>40</v>
      </c>
      <c r="D92" s="1" t="s">
        <v>44</v>
      </c>
      <c r="E92" s="1" t="s">
        <v>92</v>
      </c>
      <c r="F92" s="1" t="s">
        <v>99</v>
      </c>
      <c r="G92" s="1" t="s">
        <v>25</v>
      </c>
      <c r="H92" s="1" t="s">
        <v>26</v>
      </c>
      <c r="I92" s="1" t="s">
        <v>27</v>
      </c>
      <c r="J92" s="1" t="s">
        <v>82</v>
      </c>
      <c r="K92" s="1" t="s">
        <v>29</v>
      </c>
      <c r="L92" s="1" t="s">
        <v>30</v>
      </c>
      <c r="M92" s="1" t="s">
        <v>75</v>
      </c>
      <c r="N92" s="1" t="s">
        <v>84</v>
      </c>
      <c r="O92" s="1" t="s">
        <v>77</v>
      </c>
      <c r="P92" s="1" t="s">
        <v>70</v>
      </c>
      <c r="Q92" s="1" t="s">
        <v>33</v>
      </c>
      <c r="R92" s="1" t="s">
        <v>85</v>
      </c>
      <c r="S92" s="1" t="s">
        <v>35</v>
      </c>
      <c r="T92" s="1" t="s">
        <v>79</v>
      </c>
      <c r="U92" s="1" t="s">
        <v>63</v>
      </c>
      <c r="V92" s="1" t="s">
        <v>91</v>
      </c>
      <c r="W92" s="1" t="s">
        <v>64</v>
      </c>
    </row>
    <row r="93" spans="2:23">
      <c r="B93" s="2"/>
      <c r="C93" s="1" t="s">
        <v>40</v>
      </c>
      <c r="D93" s="1" t="s">
        <v>43</v>
      </c>
      <c r="E93" s="1" t="s">
        <v>92</v>
      </c>
      <c r="F93" s="1" t="s">
        <v>100</v>
      </c>
      <c r="G93" s="1" t="s">
        <v>25</v>
      </c>
      <c r="H93" s="1" t="s">
        <v>26</v>
      </c>
      <c r="I93" s="1" t="s">
        <v>45</v>
      </c>
      <c r="J93" s="1" t="s">
        <v>28</v>
      </c>
      <c r="K93" s="1" t="s">
        <v>29</v>
      </c>
      <c r="L93" s="1" t="s">
        <v>46</v>
      </c>
      <c r="M93" s="1" t="s">
        <v>31</v>
      </c>
      <c r="N93" s="1" t="s">
        <v>32</v>
      </c>
      <c r="O93" s="1" t="s">
        <v>48</v>
      </c>
      <c r="P93" s="1" t="s">
        <v>49</v>
      </c>
      <c r="Q93" s="1" t="s">
        <v>65</v>
      </c>
      <c r="R93" s="1" t="s">
        <v>51</v>
      </c>
      <c r="S93" s="1" t="s">
        <v>52</v>
      </c>
      <c r="T93" s="1" t="s">
        <v>66</v>
      </c>
      <c r="U93" s="1" t="s">
        <v>67</v>
      </c>
      <c r="V93" s="1" t="s">
        <v>55</v>
      </c>
      <c r="W93" s="1" t="s">
        <v>56</v>
      </c>
    </row>
    <row r="94" spans="2:23">
      <c r="B94" s="2"/>
      <c r="C94" s="1" t="s">
        <v>40</v>
      </c>
      <c r="D94" s="1" t="s">
        <v>43</v>
      </c>
      <c r="E94" s="1" t="s">
        <v>92</v>
      </c>
      <c r="F94" s="1" t="s">
        <v>99</v>
      </c>
      <c r="G94" s="1" t="s">
        <v>25</v>
      </c>
      <c r="H94" s="1" t="s">
        <v>26</v>
      </c>
      <c r="I94" s="1" t="s">
        <v>45</v>
      </c>
      <c r="J94" s="1" t="s">
        <v>97</v>
      </c>
      <c r="K94" s="1" t="s">
        <v>29</v>
      </c>
      <c r="L94" s="1" t="s">
        <v>46</v>
      </c>
      <c r="M94" s="1" t="s">
        <v>83</v>
      </c>
      <c r="N94" s="1" t="s">
        <v>76</v>
      </c>
      <c r="O94" s="1" t="s">
        <v>77</v>
      </c>
      <c r="P94" s="1" t="s">
        <v>70</v>
      </c>
      <c r="Q94" s="1" t="s">
        <v>50</v>
      </c>
      <c r="R94" s="1" t="s">
        <v>61</v>
      </c>
      <c r="S94" s="1" t="s">
        <v>62</v>
      </c>
      <c r="T94" s="1" t="s">
        <v>53</v>
      </c>
      <c r="U94" s="1" t="s">
        <v>54</v>
      </c>
      <c r="V94" s="1" t="s">
        <v>55</v>
      </c>
      <c r="W94" s="1" t="s">
        <v>64</v>
      </c>
    </row>
    <row r="95" spans="2:23">
      <c r="B95" s="2"/>
      <c r="C95" s="1" t="s">
        <v>40</v>
      </c>
      <c r="D95" s="1" t="s">
        <v>43</v>
      </c>
      <c r="E95" s="1" t="s">
        <v>92</v>
      </c>
      <c r="F95" s="1" t="s">
        <v>96</v>
      </c>
      <c r="G95" s="1" t="s">
        <v>25</v>
      </c>
      <c r="H95" s="1" t="s">
        <v>26</v>
      </c>
      <c r="I95" s="1" t="s">
        <v>71</v>
      </c>
      <c r="J95" s="1" t="s">
        <v>72</v>
      </c>
      <c r="K95" s="1" t="s">
        <v>73</v>
      </c>
      <c r="L95" s="1" t="s">
        <v>89</v>
      </c>
      <c r="M95" s="1" t="s">
        <v>57</v>
      </c>
      <c r="N95" s="1" t="s">
        <v>84</v>
      </c>
      <c r="O95" s="1" t="s">
        <v>59</v>
      </c>
      <c r="P95" s="1" t="s">
        <v>60</v>
      </c>
      <c r="Q95" s="1" t="s">
        <v>90</v>
      </c>
      <c r="R95" s="1" t="s">
        <v>34</v>
      </c>
      <c r="S95" s="1" t="s">
        <v>86</v>
      </c>
      <c r="T95" s="1" t="s">
        <v>36</v>
      </c>
      <c r="U95" s="1" t="s">
        <v>54</v>
      </c>
      <c r="V95" s="1" t="s">
        <v>38</v>
      </c>
      <c r="W95" s="1" t="s">
        <v>39</v>
      </c>
    </row>
    <row r="96" spans="2:23">
      <c r="B96" s="2"/>
      <c r="C96" s="1" t="s">
        <v>40</v>
      </c>
      <c r="D96" s="1" t="s">
        <v>22</v>
      </c>
      <c r="E96" s="1" t="s">
        <v>92</v>
      </c>
      <c r="F96" s="1" t="s">
        <v>96</v>
      </c>
      <c r="G96" s="1" t="s">
        <v>25</v>
      </c>
      <c r="H96" s="1" t="s">
        <v>26</v>
      </c>
      <c r="I96" s="1" t="s">
        <v>27</v>
      </c>
      <c r="J96" s="1" t="s">
        <v>82</v>
      </c>
      <c r="K96" s="1" t="s">
        <v>73</v>
      </c>
      <c r="L96" s="1" t="s">
        <v>74</v>
      </c>
      <c r="M96" s="1" t="s">
        <v>31</v>
      </c>
      <c r="N96" s="1" t="s">
        <v>58</v>
      </c>
      <c r="O96" s="1" t="s">
        <v>59</v>
      </c>
      <c r="P96" s="1" t="s">
        <v>60</v>
      </c>
      <c r="Q96" s="1" t="s">
        <v>33</v>
      </c>
      <c r="R96" s="1" t="s">
        <v>51</v>
      </c>
      <c r="S96" s="1" t="s">
        <v>86</v>
      </c>
      <c r="T96" s="1" t="s">
        <v>79</v>
      </c>
      <c r="U96" s="1" t="s">
        <v>37</v>
      </c>
      <c r="V96" s="1" t="s">
        <v>87</v>
      </c>
      <c r="W96" s="1" t="s">
        <v>64</v>
      </c>
    </row>
    <row r="97" spans="2:23">
      <c r="B97" s="2"/>
      <c r="C97" s="1" t="s">
        <v>40</v>
      </c>
      <c r="D97" s="1" t="s">
        <v>22</v>
      </c>
      <c r="E97" s="1" t="s">
        <v>92</v>
      </c>
      <c r="F97" s="1" t="s">
        <v>96</v>
      </c>
      <c r="G97" s="1" t="s">
        <v>25</v>
      </c>
      <c r="H97" s="1" t="s">
        <v>26</v>
      </c>
      <c r="I97" s="1" t="s">
        <v>45</v>
      </c>
      <c r="J97" s="1" t="s">
        <v>28</v>
      </c>
      <c r="K97" s="1" t="s">
        <v>29</v>
      </c>
      <c r="L97" s="1" t="s">
        <v>46</v>
      </c>
      <c r="M97" s="1" t="s">
        <v>57</v>
      </c>
      <c r="N97" s="1" t="s">
        <v>58</v>
      </c>
      <c r="O97" s="1" t="s">
        <v>59</v>
      </c>
      <c r="P97" s="1" t="s">
        <v>60</v>
      </c>
      <c r="Q97" s="1" t="s">
        <v>90</v>
      </c>
      <c r="R97" s="1" t="s">
        <v>85</v>
      </c>
      <c r="S97" s="1" t="s">
        <v>35</v>
      </c>
      <c r="T97" s="1" t="s">
        <v>36</v>
      </c>
      <c r="U97" s="1" t="s">
        <v>54</v>
      </c>
      <c r="V97" s="1" t="s">
        <v>38</v>
      </c>
      <c r="W97" s="1" t="s">
        <v>80</v>
      </c>
    </row>
    <row r="98" spans="2:23">
      <c r="B98" s="2"/>
      <c r="C98" s="1" t="s">
        <v>21</v>
      </c>
      <c r="D98" s="1" t="s">
        <v>44</v>
      </c>
      <c r="E98" s="1" t="s">
        <v>92</v>
      </c>
      <c r="F98" s="1" t="s">
        <v>96</v>
      </c>
      <c r="G98" s="1" t="s">
        <v>25</v>
      </c>
      <c r="H98" s="1" t="s">
        <v>26</v>
      </c>
      <c r="I98" s="1" t="s">
        <v>45</v>
      </c>
      <c r="J98" s="1" t="s">
        <v>28</v>
      </c>
      <c r="K98" s="1" t="s">
        <v>29</v>
      </c>
      <c r="L98" s="1" t="s">
        <v>30</v>
      </c>
      <c r="M98" s="1" t="s">
        <v>57</v>
      </c>
      <c r="N98" s="1" t="s">
        <v>76</v>
      </c>
      <c r="O98" s="1" t="s">
        <v>95</v>
      </c>
      <c r="P98" s="1" t="s">
        <v>70</v>
      </c>
      <c r="Q98" s="1" t="s">
        <v>50</v>
      </c>
      <c r="R98" s="1" t="s">
        <v>85</v>
      </c>
      <c r="S98" s="1" t="s">
        <v>62</v>
      </c>
      <c r="T98" s="1" t="s">
        <v>53</v>
      </c>
      <c r="U98" s="1" t="s">
        <v>67</v>
      </c>
      <c r="V98" s="1" t="s">
        <v>91</v>
      </c>
      <c r="W98" s="1" t="s">
        <v>64</v>
      </c>
    </row>
    <row r="99" spans="2:23">
      <c r="B99" s="2"/>
      <c r="C99" s="1" t="s">
        <v>40</v>
      </c>
      <c r="D99" s="1" t="s">
        <v>22</v>
      </c>
      <c r="E99" s="1" t="s">
        <v>92</v>
      </c>
      <c r="F99" s="1" t="s">
        <v>96</v>
      </c>
      <c r="G99" s="1" t="s">
        <v>25</v>
      </c>
      <c r="H99" s="1" t="s">
        <v>26</v>
      </c>
      <c r="I99" s="1" t="s">
        <v>71</v>
      </c>
      <c r="J99" s="1" t="s">
        <v>97</v>
      </c>
      <c r="K99" s="1" t="s">
        <v>73</v>
      </c>
      <c r="L99" s="1" t="s">
        <v>89</v>
      </c>
      <c r="M99" s="1" t="s">
        <v>83</v>
      </c>
      <c r="N99" s="1" t="s">
        <v>76</v>
      </c>
      <c r="O99" s="1" t="s">
        <v>77</v>
      </c>
      <c r="P99" s="1" t="s">
        <v>70</v>
      </c>
      <c r="Q99" s="1" t="s">
        <v>50</v>
      </c>
      <c r="R99" s="1" t="s">
        <v>85</v>
      </c>
      <c r="S99" s="1" t="s">
        <v>86</v>
      </c>
      <c r="T99" s="1" t="s">
        <v>53</v>
      </c>
      <c r="U99" s="1" t="s">
        <v>63</v>
      </c>
      <c r="V99" s="1" t="s">
        <v>91</v>
      </c>
      <c r="W99" s="1" t="s">
        <v>39</v>
      </c>
    </row>
    <row r="100" spans="2:23">
      <c r="B100" s="2"/>
      <c r="C100" s="1" t="s">
        <v>40</v>
      </c>
      <c r="D100" s="1" t="s">
        <v>22</v>
      </c>
      <c r="E100" s="1" t="s">
        <v>92</v>
      </c>
      <c r="F100" s="1" t="s">
        <v>96</v>
      </c>
      <c r="G100" s="1" t="s">
        <v>25</v>
      </c>
      <c r="H100" s="1" t="s">
        <v>26</v>
      </c>
      <c r="I100" s="1" t="s">
        <v>81</v>
      </c>
      <c r="J100" s="1" t="s">
        <v>82</v>
      </c>
      <c r="K100" s="1" t="s">
        <v>29</v>
      </c>
      <c r="L100" s="1" t="s">
        <v>30</v>
      </c>
      <c r="M100" s="1" t="s">
        <v>75</v>
      </c>
      <c r="N100" s="1" t="s">
        <v>84</v>
      </c>
      <c r="O100" s="1" t="s">
        <v>77</v>
      </c>
      <c r="P100" s="1" t="s">
        <v>70</v>
      </c>
      <c r="Q100" s="1" t="s">
        <v>50</v>
      </c>
      <c r="R100" s="1" t="s">
        <v>85</v>
      </c>
      <c r="S100" s="1" t="s">
        <v>35</v>
      </c>
      <c r="T100" s="1" t="s">
        <v>79</v>
      </c>
      <c r="U100" s="1" t="s">
        <v>63</v>
      </c>
      <c r="V100" s="1" t="s">
        <v>91</v>
      </c>
      <c r="W100" s="1" t="s">
        <v>39</v>
      </c>
    </row>
    <row r="101" spans="2:23">
      <c r="B101" s="2"/>
      <c r="C101" s="1" t="s">
        <v>40</v>
      </c>
      <c r="D101" s="1" t="s">
        <v>22</v>
      </c>
      <c r="E101" s="1" t="s">
        <v>92</v>
      </c>
      <c r="F101" s="1" t="s">
        <v>96</v>
      </c>
      <c r="G101" s="1" t="s">
        <v>25</v>
      </c>
      <c r="H101" s="1" t="s">
        <v>26</v>
      </c>
      <c r="I101" s="1" t="s">
        <v>81</v>
      </c>
      <c r="J101" s="1" t="s">
        <v>72</v>
      </c>
      <c r="K101" s="1" t="s">
        <v>73</v>
      </c>
      <c r="L101" s="1" t="s">
        <v>74</v>
      </c>
      <c r="M101" s="1" t="s">
        <v>75</v>
      </c>
      <c r="N101" s="1" t="s">
        <v>76</v>
      </c>
      <c r="O101" s="1" t="s">
        <v>77</v>
      </c>
      <c r="P101" s="1" t="s">
        <v>70</v>
      </c>
      <c r="Q101" s="1" t="s">
        <v>90</v>
      </c>
      <c r="R101" s="1" t="s">
        <v>34</v>
      </c>
      <c r="S101" s="1" t="s">
        <v>35</v>
      </c>
      <c r="T101" s="1" t="s">
        <v>36</v>
      </c>
      <c r="U101" s="1" t="s">
        <v>63</v>
      </c>
      <c r="V101" s="1" t="s">
        <v>38</v>
      </c>
      <c r="W101" s="1" t="s">
        <v>80</v>
      </c>
    </row>
    <row r="102" spans="2:23">
      <c r="B102" s="2"/>
      <c r="C102" s="1" t="s">
        <v>40</v>
      </c>
      <c r="D102" s="1" t="s">
        <v>22</v>
      </c>
      <c r="E102" s="1" t="s">
        <v>92</v>
      </c>
      <c r="F102" s="1" t="s">
        <v>96</v>
      </c>
      <c r="G102" s="1" t="s">
        <v>25</v>
      </c>
      <c r="H102" s="1" t="s">
        <v>26</v>
      </c>
      <c r="I102" s="1" t="s">
        <v>71</v>
      </c>
      <c r="J102" s="1" t="s">
        <v>72</v>
      </c>
      <c r="K102" s="1" t="s">
        <v>73</v>
      </c>
      <c r="L102" s="1" t="s">
        <v>30</v>
      </c>
      <c r="M102" s="1" t="s">
        <v>75</v>
      </c>
      <c r="N102" s="1" t="s">
        <v>84</v>
      </c>
      <c r="O102" s="1" t="s">
        <v>59</v>
      </c>
      <c r="P102" s="1" t="s">
        <v>70</v>
      </c>
      <c r="Q102" s="1" t="s">
        <v>33</v>
      </c>
      <c r="R102" s="1" t="s">
        <v>85</v>
      </c>
      <c r="S102" s="1" t="s">
        <v>35</v>
      </c>
      <c r="T102" s="1" t="s">
        <v>36</v>
      </c>
      <c r="U102" s="1" t="s">
        <v>63</v>
      </c>
      <c r="V102" s="1" t="s">
        <v>91</v>
      </c>
      <c r="W102" s="1" t="s">
        <v>64</v>
      </c>
    </row>
    <row r="103" spans="2:23">
      <c r="B103" s="2"/>
      <c r="C103" s="1" t="s">
        <v>40</v>
      </c>
      <c r="D103" s="1" t="s">
        <v>22</v>
      </c>
      <c r="E103" s="1" t="s">
        <v>92</v>
      </c>
      <c r="F103" s="1" t="s">
        <v>98</v>
      </c>
      <c r="G103" s="1" t="s">
        <v>25</v>
      </c>
      <c r="H103" s="1" t="s">
        <v>26</v>
      </c>
      <c r="I103" s="1" t="s">
        <v>81</v>
      </c>
      <c r="J103" s="1" t="s">
        <v>82</v>
      </c>
      <c r="K103" s="1" t="s">
        <v>29</v>
      </c>
      <c r="L103" s="1" t="s">
        <v>89</v>
      </c>
      <c r="M103" s="1" t="s">
        <v>75</v>
      </c>
      <c r="N103" s="1" t="s">
        <v>76</v>
      </c>
      <c r="O103" s="1" t="s">
        <v>59</v>
      </c>
      <c r="P103" s="1" t="s">
        <v>70</v>
      </c>
      <c r="Q103" s="1" t="s">
        <v>90</v>
      </c>
      <c r="R103" s="1" t="s">
        <v>34</v>
      </c>
      <c r="S103" s="1" t="s">
        <v>86</v>
      </c>
      <c r="T103" s="1" t="s">
        <v>53</v>
      </c>
      <c r="U103" s="1" t="s">
        <v>63</v>
      </c>
      <c r="V103" s="1" t="s">
        <v>87</v>
      </c>
      <c r="W103" s="1" t="s">
        <v>39</v>
      </c>
    </row>
    <row r="104" spans="2:23">
      <c r="B104" s="2"/>
      <c r="C104" s="1" t="s">
        <v>40</v>
      </c>
      <c r="D104" s="1" t="s">
        <v>22</v>
      </c>
      <c r="E104" s="1" t="s">
        <v>92</v>
      </c>
      <c r="F104" s="1" t="s">
        <v>98</v>
      </c>
      <c r="G104" s="1" t="s">
        <v>25</v>
      </c>
      <c r="H104" s="1" t="s">
        <v>26</v>
      </c>
      <c r="I104" s="1" t="s">
        <v>81</v>
      </c>
      <c r="J104" s="1" t="s">
        <v>28</v>
      </c>
      <c r="K104" s="1" t="s">
        <v>29</v>
      </c>
      <c r="L104" s="1" t="s">
        <v>30</v>
      </c>
      <c r="M104" s="1" t="s">
        <v>75</v>
      </c>
      <c r="N104" s="1" t="s">
        <v>76</v>
      </c>
      <c r="O104" s="1" t="s">
        <v>77</v>
      </c>
      <c r="P104" s="1" t="s">
        <v>70</v>
      </c>
      <c r="Q104" s="1" t="s">
        <v>33</v>
      </c>
      <c r="R104" s="1" t="s">
        <v>85</v>
      </c>
      <c r="S104" s="1" t="s">
        <v>86</v>
      </c>
      <c r="T104" s="1" t="s">
        <v>53</v>
      </c>
      <c r="U104" s="1" t="s">
        <v>37</v>
      </c>
      <c r="V104" s="1" t="s">
        <v>87</v>
      </c>
      <c r="W104" s="1" t="s">
        <v>64</v>
      </c>
    </row>
    <row r="105" spans="2:23">
      <c r="B105" s="2"/>
      <c r="C105" s="1" t="s">
        <v>40</v>
      </c>
      <c r="D105" s="1" t="s">
        <v>22</v>
      </c>
      <c r="E105" s="1" t="s">
        <v>92</v>
      </c>
      <c r="F105" s="1" t="s">
        <v>98</v>
      </c>
      <c r="G105" s="1" t="s">
        <v>25</v>
      </c>
      <c r="H105" s="1" t="s">
        <v>26</v>
      </c>
      <c r="I105" s="1" t="s">
        <v>27</v>
      </c>
      <c r="J105" s="1" t="s">
        <v>72</v>
      </c>
      <c r="K105" s="1" t="s">
        <v>73</v>
      </c>
      <c r="L105" s="1" t="s">
        <v>89</v>
      </c>
      <c r="M105" s="1" t="s">
        <v>31</v>
      </c>
      <c r="N105" s="1" t="s">
        <v>32</v>
      </c>
      <c r="O105" s="1" t="s">
        <v>77</v>
      </c>
      <c r="P105" s="1" t="s">
        <v>70</v>
      </c>
      <c r="Q105" s="1" t="s">
        <v>90</v>
      </c>
      <c r="R105" s="1" t="s">
        <v>34</v>
      </c>
      <c r="S105" s="1" t="s">
        <v>86</v>
      </c>
      <c r="T105" s="1" t="s">
        <v>36</v>
      </c>
      <c r="U105" s="1" t="s">
        <v>37</v>
      </c>
      <c r="V105" s="1" t="s">
        <v>38</v>
      </c>
      <c r="W105" s="1" t="s">
        <v>39</v>
      </c>
    </row>
    <row r="106" spans="2:23">
      <c r="B106" s="2"/>
      <c r="C106" s="1" t="s">
        <v>40</v>
      </c>
      <c r="D106" s="1" t="s">
        <v>43</v>
      </c>
      <c r="E106" s="1" t="s">
        <v>92</v>
      </c>
      <c r="F106" s="1" t="s">
        <v>96</v>
      </c>
      <c r="G106" s="1" t="s">
        <v>25</v>
      </c>
      <c r="H106" s="1" t="s">
        <v>26</v>
      </c>
      <c r="I106" s="1" t="s">
        <v>71</v>
      </c>
      <c r="J106" s="1" t="s">
        <v>82</v>
      </c>
      <c r="K106" s="1" t="s">
        <v>94</v>
      </c>
      <c r="L106" s="1" t="s">
        <v>89</v>
      </c>
      <c r="M106" s="1" t="s">
        <v>83</v>
      </c>
      <c r="N106" s="1" t="s">
        <v>76</v>
      </c>
      <c r="O106" s="1" t="s">
        <v>77</v>
      </c>
      <c r="P106" s="1" t="s">
        <v>70</v>
      </c>
      <c r="Q106" s="1" t="s">
        <v>33</v>
      </c>
      <c r="R106" s="1" t="s">
        <v>85</v>
      </c>
      <c r="S106" s="1" t="s">
        <v>35</v>
      </c>
      <c r="T106" s="1" t="s">
        <v>36</v>
      </c>
      <c r="U106" s="1" t="s">
        <v>37</v>
      </c>
      <c r="V106" s="1" t="s">
        <v>87</v>
      </c>
      <c r="W106" s="1" t="s">
        <v>39</v>
      </c>
    </row>
    <row r="107" spans="2:23">
      <c r="B107" s="2"/>
      <c r="C107" s="1" t="s">
        <v>40</v>
      </c>
      <c r="D107" s="1" t="s">
        <v>22</v>
      </c>
      <c r="E107" s="1" t="s">
        <v>92</v>
      </c>
      <c r="F107" s="1" t="s">
        <v>96</v>
      </c>
      <c r="G107" s="1" t="s">
        <v>25</v>
      </c>
      <c r="H107" s="1" t="s">
        <v>26</v>
      </c>
      <c r="I107" s="1" t="s">
        <v>45</v>
      </c>
      <c r="J107" s="1" t="s">
        <v>28</v>
      </c>
      <c r="K107" s="1" t="s">
        <v>94</v>
      </c>
      <c r="L107" s="1" t="s">
        <v>30</v>
      </c>
      <c r="M107" s="1" t="s">
        <v>83</v>
      </c>
      <c r="N107" s="1" t="s">
        <v>76</v>
      </c>
      <c r="O107" s="1" t="s">
        <v>59</v>
      </c>
      <c r="P107" s="1" t="s">
        <v>70</v>
      </c>
      <c r="Q107" s="1" t="s">
        <v>90</v>
      </c>
      <c r="R107" s="1" t="s">
        <v>34</v>
      </c>
      <c r="S107" s="1" t="s">
        <v>35</v>
      </c>
      <c r="T107" s="1" t="s">
        <v>79</v>
      </c>
      <c r="U107" s="1" t="s">
        <v>37</v>
      </c>
      <c r="V107" s="1" t="s">
        <v>38</v>
      </c>
      <c r="W107" s="1" t="s">
        <v>39</v>
      </c>
    </row>
    <row r="108" spans="2:23">
      <c r="B108" s="2"/>
      <c r="C108" s="1" t="s">
        <v>40</v>
      </c>
      <c r="D108" s="1" t="s">
        <v>44</v>
      </c>
      <c r="E108" s="1" t="s">
        <v>92</v>
      </c>
      <c r="F108" s="1" t="s">
        <v>68</v>
      </c>
      <c r="G108" s="1" t="s">
        <v>93</v>
      </c>
      <c r="H108" s="1" t="s">
        <v>26</v>
      </c>
      <c r="I108" s="1" t="s">
        <v>71</v>
      </c>
      <c r="J108" s="1" t="s">
        <v>28</v>
      </c>
      <c r="K108" s="1" t="s">
        <v>29</v>
      </c>
      <c r="L108" s="1" t="s">
        <v>30</v>
      </c>
      <c r="M108" s="1" t="s">
        <v>57</v>
      </c>
      <c r="N108" s="1" t="s">
        <v>84</v>
      </c>
      <c r="O108" s="1" t="s">
        <v>77</v>
      </c>
      <c r="P108" s="1" t="s">
        <v>70</v>
      </c>
      <c r="Q108" s="1" t="s">
        <v>50</v>
      </c>
      <c r="R108" s="1" t="s">
        <v>85</v>
      </c>
      <c r="S108" s="1" t="s">
        <v>62</v>
      </c>
      <c r="T108" s="1" t="s">
        <v>79</v>
      </c>
      <c r="U108" s="1" t="s">
        <v>54</v>
      </c>
      <c r="V108" s="1" t="s">
        <v>91</v>
      </c>
      <c r="W108" s="1" t="s">
        <v>64</v>
      </c>
    </row>
    <row r="109" spans="2:23">
      <c r="B109" s="2"/>
      <c r="C109" s="1" t="s">
        <v>40</v>
      </c>
      <c r="D109" s="1" t="s">
        <v>22</v>
      </c>
      <c r="E109" s="1" t="s">
        <v>92</v>
      </c>
      <c r="F109" s="1" t="s">
        <v>68</v>
      </c>
      <c r="G109" s="1" t="s">
        <v>93</v>
      </c>
      <c r="H109" s="1" t="s">
        <v>26</v>
      </c>
      <c r="I109" s="1" t="s">
        <v>45</v>
      </c>
      <c r="J109" s="1" t="s">
        <v>82</v>
      </c>
      <c r="K109" s="1" t="s">
        <v>29</v>
      </c>
      <c r="L109" s="1" t="s">
        <v>30</v>
      </c>
      <c r="M109" s="1" t="s">
        <v>75</v>
      </c>
      <c r="N109" s="1" t="s">
        <v>84</v>
      </c>
      <c r="O109" s="1" t="s">
        <v>77</v>
      </c>
      <c r="P109" s="1" t="s">
        <v>70</v>
      </c>
      <c r="Q109" s="1" t="s">
        <v>50</v>
      </c>
      <c r="R109" s="1" t="s">
        <v>85</v>
      </c>
      <c r="S109" s="1" t="s">
        <v>35</v>
      </c>
      <c r="T109" s="1" t="s">
        <v>79</v>
      </c>
      <c r="U109" s="1" t="s">
        <v>63</v>
      </c>
      <c r="V109" s="1" t="s">
        <v>87</v>
      </c>
      <c r="W109" s="1" t="s">
        <v>80</v>
      </c>
    </row>
    <row r="110" spans="2:23">
      <c r="B110" s="2"/>
      <c r="C110" s="1" t="s">
        <v>40</v>
      </c>
      <c r="D110" s="1" t="s">
        <v>43</v>
      </c>
      <c r="E110" s="1" t="s">
        <v>92</v>
      </c>
      <c r="F110" s="1" t="s">
        <v>68</v>
      </c>
      <c r="G110" s="1" t="s">
        <v>93</v>
      </c>
      <c r="H110" s="1" t="s">
        <v>26</v>
      </c>
      <c r="I110" s="1" t="s">
        <v>71</v>
      </c>
      <c r="J110" s="1" t="s">
        <v>82</v>
      </c>
      <c r="K110" s="1" t="s">
        <v>73</v>
      </c>
      <c r="L110" s="1" t="s">
        <v>30</v>
      </c>
      <c r="M110" s="1" t="s">
        <v>31</v>
      </c>
      <c r="N110" s="1" t="s">
        <v>47</v>
      </c>
      <c r="O110" s="1" t="s">
        <v>48</v>
      </c>
      <c r="P110" s="1" t="s">
        <v>70</v>
      </c>
      <c r="Q110" s="1" t="s">
        <v>50</v>
      </c>
      <c r="R110" s="1" t="s">
        <v>85</v>
      </c>
      <c r="S110" s="1" t="s">
        <v>35</v>
      </c>
      <c r="T110" s="1" t="s">
        <v>36</v>
      </c>
      <c r="U110" s="1" t="s">
        <v>67</v>
      </c>
      <c r="V110" s="1" t="s">
        <v>87</v>
      </c>
      <c r="W110" s="1" t="s">
        <v>56</v>
      </c>
    </row>
    <row r="111" spans="2:23">
      <c r="B111" s="2"/>
      <c r="C111" s="1" t="s">
        <v>40</v>
      </c>
      <c r="D111" s="1" t="s">
        <v>22</v>
      </c>
      <c r="E111" s="1" t="s">
        <v>92</v>
      </c>
      <c r="F111" s="1" t="s">
        <v>96</v>
      </c>
      <c r="G111" s="1" t="s">
        <v>25</v>
      </c>
      <c r="H111" s="1" t="s">
        <v>26</v>
      </c>
      <c r="I111" s="1" t="s">
        <v>45</v>
      </c>
      <c r="J111" s="1" t="s">
        <v>97</v>
      </c>
      <c r="K111" s="1" t="s">
        <v>29</v>
      </c>
      <c r="L111" s="1" t="s">
        <v>46</v>
      </c>
      <c r="M111" s="1" t="s">
        <v>31</v>
      </c>
      <c r="N111" s="1" t="s">
        <v>58</v>
      </c>
      <c r="O111" s="1" t="s">
        <v>48</v>
      </c>
      <c r="P111" s="1" t="s">
        <v>49</v>
      </c>
      <c r="Q111" s="1" t="s">
        <v>65</v>
      </c>
      <c r="R111" s="1" t="s">
        <v>51</v>
      </c>
      <c r="S111" s="1" t="s">
        <v>52</v>
      </c>
      <c r="T111" s="1" t="s">
        <v>66</v>
      </c>
      <c r="U111" s="1" t="s">
        <v>67</v>
      </c>
      <c r="V111" s="1" t="s">
        <v>55</v>
      </c>
      <c r="W111" s="1" t="s">
        <v>56</v>
      </c>
    </row>
    <row r="112" spans="2:23">
      <c r="B112" s="2"/>
      <c r="C112" s="1" t="s">
        <v>40</v>
      </c>
      <c r="D112" s="1" t="s">
        <v>44</v>
      </c>
      <c r="E112" s="1" t="s">
        <v>92</v>
      </c>
      <c r="F112" s="1" t="s">
        <v>96</v>
      </c>
      <c r="G112" s="1" t="s">
        <v>25</v>
      </c>
      <c r="H112" s="1" t="s">
        <v>26</v>
      </c>
      <c r="I112" s="1" t="s">
        <v>71</v>
      </c>
      <c r="J112" s="1" t="s">
        <v>97</v>
      </c>
      <c r="K112" s="1" t="s">
        <v>94</v>
      </c>
      <c r="L112" s="1" t="s">
        <v>30</v>
      </c>
      <c r="M112" s="1" t="s">
        <v>75</v>
      </c>
      <c r="N112" s="1" t="s">
        <v>84</v>
      </c>
      <c r="O112" s="1" t="s">
        <v>77</v>
      </c>
      <c r="P112" s="1" t="s">
        <v>70</v>
      </c>
      <c r="Q112" s="1" t="s">
        <v>50</v>
      </c>
      <c r="R112" s="1" t="s">
        <v>85</v>
      </c>
      <c r="S112" s="1" t="s">
        <v>86</v>
      </c>
      <c r="T112" s="1" t="s">
        <v>79</v>
      </c>
      <c r="U112" s="1" t="s">
        <v>37</v>
      </c>
      <c r="V112" s="1" t="s">
        <v>87</v>
      </c>
      <c r="W112" s="1" t="s">
        <v>39</v>
      </c>
    </row>
    <row r="113" spans="2:23">
      <c r="B113" s="2"/>
      <c r="C113" s="1" t="s">
        <v>40</v>
      </c>
      <c r="D113" s="1" t="s">
        <v>44</v>
      </c>
      <c r="E113" s="1" t="s">
        <v>92</v>
      </c>
      <c r="F113" s="1" t="s">
        <v>96</v>
      </c>
      <c r="G113" s="1" t="s">
        <v>25</v>
      </c>
      <c r="H113" s="1" t="s">
        <v>26</v>
      </c>
      <c r="I113" s="1" t="s">
        <v>71</v>
      </c>
      <c r="J113" s="1" t="s">
        <v>97</v>
      </c>
      <c r="K113" s="1" t="s">
        <v>94</v>
      </c>
      <c r="L113" s="1" t="s">
        <v>30</v>
      </c>
      <c r="M113" s="1" t="s">
        <v>75</v>
      </c>
      <c r="N113" s="1" t="s">
        <v>84</v>
      </c>
      <c r="O113" s="1" t="s">
        <v>77</v>
      </c>
      <c r="P113" s="1" t="s">
        <v>70</v>
      </c>
      <c r="Q113" s="1" t="s">
        <v>90</v>
      </c>
      <c r="R113" s="1" t="s">
        <v>85</v>
      </c>
      <c r="S113" s="1" t="s">
        <v>35</v>
      </c>
      <c r="T113" s="1" t="s">
        <v>79</v>
      </c>
      <c r="U113" s="1" t="s">
        <v>37</v>
      </c>
      <c r="V113" s="1" t="s">
        <v>87</v>
      </c>
      <c r="W113" s="1" t="s">
        <v>64</v>
      </c>
    </row>
    <row r="114" spans="2:23">
      <c r="B114" s="2"/>
      <c r="C114" s="1" t="s">
        <v>40</v>
      </c>
      <c r="D114" s="1" t="s">
        <v>22</v>
      </c>
      <c r="E114" s="1" t="s">
        <v>92</v>
      </c>
      <c r="F114" s="1" t="s">
        <v>101</v>
      </c>
      <c r="G114" s="1" t="s">
        <v>25</v>
      </c>
      <c r="H114" s="1" t="s">
        <v>26</v>
      </c>
      <c r="I114" s="1" t="s">
        <v>71</v>
      </c>
      <c r="J114" s="1" t="s">
        <v>82</v>
      </c>
      <c r="K114" s="1" t="s">
        <v>29</v>
      </c>
      <c r="L114" s="1" t="s">
        <v>30</v>
      </c>
      <c r="M114" s="1" t="s">
        <v>57</v>
      </c>
      <c r="N114" s="1" t="s">
        <v>76</v>
      </c>
      <c r="O114" s="1" t="s">
        <v>77</v>
      </c>
      <c r="P114" s="1" t="s">
        <v>70</v>
      </c>
      <c r="Q114" s="1" t="s">
        <v>50</v>
      </c>
      <c r="R114" s="1" t="s">
        <v>85</v>
      </c>
      <c r="S114" s="1" t="s">
        <v>86</v>
      </c>
      <c r="T114" s="1" t="s">
        <v>79</v>
      </c>
      <c r="U114" s="1" t="s">
        <v>37</v>
      </c>
      <c r="V114" s="1" t="s">
        <v>38</v>
      </c>
      <c r="W114" s="1" t="s">
        <v>80</v>
      </c>
    </row>
    <row r="115" spans="2:23">
      <c r="B115" s="2"/>
      <c r="C115" s="1" t="s">
        <v>21</v>
      </c>
      <c r="D115" s="1" t="s">
        <v>22</v>
      </c>
      <c r="E115" s="1" t="s">
        <v>92</v>
      </c>
      <c r="F115" s="1" t="s">
        <v>96</v>
      </c>
      <c r="G115" s="1" t="s">
        <v>25</v>
      </c>
      <c r="H115" s="1" t="s">
        <v>26</v>
      </c>
      <c r="I115" s="1" t="s">
        <v>81</v>
      </c>
      <c r="J115" s="1" t="s">
        <v>28</v>
      </c>
      <c r="K115" s="1" t="s">
        <v>29</v>
      </c>
      <c r="L115" s="1" t="s">
        <v>30</v>
      </c>
      <c r="M115" s="1" t="s">
        <v>75</v>
      </c>
      <c r="N115" s="1" t="s">
        <v>76</v>
      </c>
      <c r="O115" s="1" t="s">
        <v>77</v>
      </c>
      <c r="P115" s="1" t="s">
        <v>70</v>
      </c>
      <c r="Q115" s="1" t="s">
        <v>33</v>
      </c>
      <c r="R115" s="1" t="s">
        <v>61</v>
      </c>
      <c r="S115" s="1" t="s">
        <v>62</v>
      </c>
      <c r="T115" s="1" t="s">
        <v>66</v>
      </c>
      <c r="U115" s="1" t="s">
        <v>63</v>
      </c>
      <c r="V115" s="1" t="s">
        <v>87</v>
      </c>
      <c r="W115" s="1" t="s">
        <v>80</v>
      </c>
    </row>
    <row r="116" spans="2:23">
      <c r="B116" s="2"/>
      <c r="C116" s="1" t="s">
        <v>40</v>
      </c>
      <c r="D116" s="1" t="s">
        <v>22</v>
      </c>
      <c r="E116" s="1" t="s">
        <v>92</v>
      </c>
      <c r="F116" s="1" t="s">
        <v>24</v>
      </c>
      <c r="G116" s="1" t="s">
        <v>93</v>
      </c>
      <c r="H116" s="1" t="s">
        <v>26</v>
      </c>
      <c r="I116" s="1" t="s">
        <v>81</v>
      </c>
      <c r="J116" s="1" t="s">
        <v>97</v>
      </c>
      <c r="K116" s="1" t="s">
        <v>29</v>
      </c>
      <c r="L116" s="1" t="s">
        <v>30</v>
      </c>
      <c r="M116" s="1" t="s">
        <v>75</v>
      </c>
      <c r="N116" s="1" t="s">
        <v>84</v>
      </c>
      <c r="O116" s="1" t="s">
        <v>59</v>
      </c>
      <c r="P116" s="1" t="s">
        <v>70</v>
      </c>
      <c r="Q116" s="1" t="s">
        <v>33</v>
      </c>
      <c r="R116" s="1" t="s">
        <v>85</v>
      </c>
      <c r="S116" s="1" t="s">
        <v>86</v>
      </c>
      <c r="T116" s="1" t="s">
        <v>79</v>
      </c>
      <c r="U116" s="1" t="s">
        <v>54</v>
      </c>
      <c r="V116" s="1" t="s">
        <v>87</v>
      </c>
      <c r="W116" s="1" t="s">
        <v>56</v>
      </c>
    </row>
    <row r="117" spans="2:23">
      <c r="B117" s="2"/>
      <c r="C117" s="1" t="s">
        <v>40</v>
      </c>
      <c r="D117" s="1" t="s">
        <v>22</v>
      </c>
      <c r="E117" s="1" t="s">
        <v>92</v>
      </c>
      <c r="F117" s="1" t="s">
        <v>24</v>
      </c>
      <c r="G117" s="1" t="s">
        <v>93</v>
      </c>
      <c r="H117" s="1" t="s">
        <v>26</v>
      </c>
      <c r="I117" s="1" t="s">
        <v>71</v>
      </c>
      <c r="J117" s="1" t="s">
        <v>82</v>
      </c>
      <c r="K117" s="1" t="s">
        <v>29</v>
      </c>
      <c r="L117" s="1" t="s">
        <v>89</v>
      </c>
      <c r="M117" s="1" t="s">
        <v>83</v>
      </c>
      <c r="N117" s="1" t="s">
        <v>84</v>
      </c>
      <c r="O117" s="1" t="s">
        <v>77</v>
      </c>
      <c r="P117" s="1" t="s">
        <v>78</v>
      </c>
      <c r="Q117" s="1" t="s">
        <v>65</v>
      </c>
      <c r="R117" s="1" t="s">
        <v>51</v>
      </c>
      <c r="S117" s="1" t="s">
        <v>86</v>
      </c>
      <c r="T117" s="1" t="s">
        <v>79</v>
      </c>
      <c r="U117" s="1" t="s">
        <v>54</v>
      </c>
      <c r="V117" s="1" t="s">
        <v>87</v>
      </c>
      <c r="W117" s="1" t="s">
        <v>80</v>
      </c>
    </row>
    <row r="118" spans="2:23">
      <c r="B118" s="2"/>
      <c r="C118" s="1" t="s">
        <v>40</v>
      </c>
      <c r="D118" s="1" t="s">
        <v>43</v>
      </c>
      <c r="E118" s="1" t="s">
        <v>92</v>
      </c>
      <c r="F118" s="1" t="s">
        <v>24</v>
      </c>
      <c r="G118" s="1" t="s">
        <v>93</v>
      </c>
      <c r="H118" s="1" t="s">
        <v>26</v>
      </c>
      <c r="I118" s="1" t="s">
        <v>45</v>
      </c>
      <c r="J118" s="1" t="s">
        <v>28</v>
      </c>
      <c r="K118" s="1" t="s">
        <v>29</v>
      </c>
      <c r="L118" s="1" t="s">
        <v>30</v>
      </c>
      <c r="M118" s="1" t="s">
        <v>31</v>
      </c>
      <c r="N118" s="1" t="s">
        <v>84</v>
      </c>
      <c r="O118" s="1" t="s">
        <v>48</v>
      </c>
      <c r="P118" s="1" t="s">
        <v>70</v>
      </c>
      <c r="Q118" s="1" t="s">
        <v>65</v>
      </c>
      <c r="R118" s="1" t="s">
        <v>51</v>
      </c>
      <c r="S118" s="1" t="s">
        <v>52</v>
      </c>
      <c r="T118" s="1" t="s">
        <v>66</v>
      </c>
      <c r="U118" s="1" t="s">
        <v>63</v>
      </c>
      <c r="V118" s="1" t="s">
        <v>55</v>
      </c>
      <c r="W118" s="1" t="s">
        <v>64</v>
      </c>
    </row>
    <row r="119" spans="2:23">
      <c r="B119" s="2"/>
      <c r="C119" s="1" t="s">
        <v>40</v>
      </c>
      <c r="D119" s="1" t="s">
        <v>88</v>
      </c>
      <c r="E119" s="1" t="s">
        <v>92</v>
      </c>
      <c r="F119" s="1" t="s">
        <v>24</v>
      </c>
      <c r="G119" s="1" t="s">
        <v>93</v>
      </c>
      <c r="H119" s="1" t="s">
        <v>26</v>
      </c>
      <c r="I119" s="1" t="s">
        <v>71</v>
      </c>
      <c r="J119" s="1" t="s">
        <v>82</v>
      </c>
      <c r="K119" s="1" t="s">
        <v>73</v>
      </c>
      <c r="L119" s="1" t="s">
        <v>30</v>
      </c>
      <c r="M119" s="1" t="s">
        <v>31</v>
      </c>
      <c r="N119" s="1" t="s">
        <v>84</v>
      </c>
      <c r="O119" s="1" t="s">
        <v>77</v>
      </c>
      <c r="P119" s="1" t="s">
        <v>70</v>
      </c>
      <c r="Q119" s="1" t="s">
        <v>65</v>
      </c>
      <c r="R119" s="1" t="s">
        <v>85</v>
      </c>
      <c r="S119" s="1" t="s">
        <v>35</v>
      </c>
      <c r="T119" s="1" t="s">
        <v>79</v>
      </c>
      <c r="U119" s="1" t="s">
        <v>63</v>
      </c>
      <c r="V119" s="1" t="s">
        <v>55</v>
      </c>
      <c r="W119" s="1" t="s">
        <v>56</v>
      </c>
    </row>
    <row r="120" spans="2:23">
      <c r="B120" s="2"/>
      <c r="C120" s="1" t="s">
        <v>40</v>
      </c>
      <c r="D120" s="1" t="s">
        <v>22</v>
      </c>
      <c r="E120" s="1" t="s">
        <v>92</v>
      </c>
      <c r="F120" s="1" t="s">
        <v>96</v>
      </c>
      <c r="G120" s="1" t="s">
        <v>25</v>
      </c>
      <c r="H120" s="1" t="s">
        <v>26</v>
      </c>
      <c r="I120" s="1" t="s">
        <v>45</v>
      </c>
      <c r="J120" s="1" t="s">
        <v>28</v>
      </c>
      <c r="K120" s="1" t="s">
        <v>29</v>
      </c>
      <c r="L120" s="1" t="s">
        <v>46</v>
      </c>
      <c r="M120" s="1" t="s">
        <v>83</v>
      </c>
      <c r="N120" s="1" t="s">
        <v>76</v>
      </c>
      <c r="O120" s="1" t="s">
        <v>77</v>
      </c>
      <c r="P120" s="1" t="s">
        <v>78</v>
      </c>
      <c r="Q120" s="1" t="s">
        <v>50</v>
      </c>
      <c r="R120" s="1" t="s">
        <v>34</v>
      </c>
      <c r="S120" s="1" t="s">
        <v>86</v>
      </c>
      <c r="T120" s="1" t="s">
        <v>36</v>
      </c>
      <c r="U120" s="1" t="s">
        <v>37</v>
      </c>
      <c r="V120" s="1" t="s">
        <v>91</v>
      </c>
      <c r="W120" s="1" t="s">
        <v>80</v>
      </c>
    </row>
    <row r="121" spans="2:23">
      <c r="B121" s="2"/>
      <c r="C121" s="1" t="s">
        <v>40</v>
      </c>
      <c r="D121" s="1" t="s">
        <v>22</v>
      </c>
      <c r="E121" s="1" t="s">
        <v>92</v>
      </c>
      <c r="F121" s="1" t="s">
        <v>68</v>
      </c>
      <c r="G121" s="1" t="s">
        <v>25</v>
      </c>
      <c r="H121" s="1" t="s">
        <v>26</v>
      </c>
      <c r="I121" s="1" t="s">
        <v>81</v>
      </c>
      <c r="J121" s="1" t="s">
        <v>28</v>
      </c>
      <c r="K121" s="1" t="s">
        <v>29</v>
      </c>
      <c r="L121" s="1" t="s">
        <v>30</v>
      </c>
      <c r="M121" s="1" t="s">
        <v>83</v>
      </c>
      <c r="N121" s="1" t="s">
        <v>58</v>
      </c>
      <c r="O121" s="1" t="s">
        <v>77</v>
      </c>
      <c r="P121" s="1" t="s">
        <v>49</v>
      </c>
      <c r="Q121" s="1" t="s">
        <v>50</v>
      </c>
      <c r="R121" s="1" t="s">
        <v>34</v>
      </c>
      <c r="S121" s="1" t="s">
        <v>35</v>
      </c>
      <c r="T121" s="1" t="s">
        <v>79</v>
      </c>
      <c r="U121" s="1" t="s">
        <v>54</v>
      </c>
      <c r="V121" s="1" t="s">
        <v>38</v>
      </c>
      <c r="W121" s="1" t="s">
        <v>39</v>
      </c>
    </row>
    <row r="122" spans="2:23">
      <c r="B122" s="2"/>
      <c r="C122" s="1" t="s">
        <v>40</v>
      </c>
      <c r="D122" s="1" t="s">
        <v>22</v>
      </c>
      <c r="E122" s="1" t="s">
        <v>92</v>
      </c>
      <c r="F122" s="1" t="s">
        <v>68</v>
      </c>
      <c r="G122" s="1" t="s">
        <v>25</v>
      </c>
      <c r="H122" s="1" t="s">
        <v>26</v>
      </c>
      <c r="I122" s="1" t="s">
        <v>81</v>
      </c>
      <c r="J122" s="1" t="s">
        <v>28</v>
      </c>
      <c r="K122" s="1" t="s">
        <v>29</v>
      </c>
      <c r="L122" s="1" t="s">
        <v>30</v>
      </c>
      <c r="M122" s="1" t="s">
        <v>75</v>
      </c>
      <c r="N122" s="1" t="s">
        <v>76</v>
      </c>
      <c r="O122" s="1" t="s">
        <v>59</v>
      </c>
      <c r="P122" s="1" t="s">
        <v>70</v>
      </c>
      <c r="Q122" s="1" t="s">
        <v>33</v>
      </c>
      <c r="R122" s="1" t="s">
        <v>61</v>
      </c>
      <c r="S122" s="1" t="s">
        <v>86</v>
      </c>
      <c r="T122" s="1" t="s">
        <v>36</v>
      </c>
      <c r="U122" s="1" t="s">
        <v>63</v>
      </c>
      <c r="V122" s="1" t="s">
        <v>87</v>
      </c>
      <c r="W122" s="1" t="s">
        <v>80</v>
      </c>
    </row>
    <row r="123" spans="2:23">
      <c r="B123" s="2"/>
      <c r="C123" s="1" t="s">
        <v>40</v>
      </c>
      <c r="D123" s="1" t="s">
        <v>22</v>
      </c>
      <c r="E123" s="1" t="s">
        <v>92</v>
      </c>
      <c r="F123" s="1" t="s">
        <v>68</v>
      </c>
      <c r="G123" s="1" t="s">
        <v>25</v>
      </c>
      <c r="H123" s="1" t="s">
        <v>26</v>
      </c>
      <c r="I123" s="1" t="s">
        <v>27</v>
      </c>
      <c r="J123" s="1" t="s">
        <v>82</v>
      </c>
      <c r="K123" s="1" t="s">
        <v>73</v>
      </c>
      <c r="L123" s="1" t="s">
        <v>74</v>
      </c>
      <c r="M123" s="1" t="s">
        <v>57</v>
      </c>
      <c r="N123" s="1" t="s">
        <v>47</v>
      </c>
      <c r="O123" s="1" t="s">
        <v>95</v>
      </c>
      <c r="P123" s="1" t="s">
        <v>78</v>
      </c>
      <c r="Q123" s="1" t="s">
        <v>50</v>
      </c>
      <c r="R123" s="1" t="s">
        <v>61</v>
      </c>
      <c r="S123" s="1" t="s">
        <v>86</v>
      </c>
      <c r="T123" s="1" t="s">
        <v>36</v>
      </c>
      <c r="U123" s="1" t="s">
        <v>37</v>
      </c>
      <c r="V123" s="1" t="s">
        <v>38</v>
      </c>
      <c r="W123" s="1" t="s">
        <v>39</v>
      </c>
    </row>
    <row r="124" spans="2:23">
      <c r="B124" s="2"/>
      <c r="C124" s="1" t="s">
        <v>40</v>
      </c>
      <c r="D124" s="1" t="s">
        <v>22</v>
      </c>
      <c r="E124" s="1" t="s">
        <v>92</v>
      </c>
      <c r="F124" s="1" t="s">
        <v>68</v>
      </c>
      <c r="G124" s="1" t="s">
        <v>25</v>
      </c>
      <c r="H124" s="1" t="s">
        <v>26</v>
      </c>
      <c r="I124" s="1" t="s">
        <v>71</v>
      </c>
      <c r="J124" s="1" t="s">
        <v>82</v>
      </c>
      <c r="K124" s="1" t="s">
        <v>73</v>
      </c>
      <c r="L124" s="1" t="s">
        <v>89</v>
      </c>
      <c r="M124" s="1" t="s">
        <v>31</v>
      </c>
      <c r="N124" s="1" t="s">
        <v>76</v>
      </c>
      <c r="O124" s="1" t="s">
        <v>59</v>
      </c>
      <c r="P124" s="1" t="s">
        <v>70</v>
      </c>
      <c r="Q124" s="1" t="s">
        <v>90</v>
      </c>
      <c r="R124" s="1" t="s">
        <v>85</v>
      </c>
      <c r="S124" s="1" t="s">
        <v>35</v>
      </c>
      <c r="T124" s="1" t="s">
        <v>36</v>
      </c>
      <c r="U124" s="1" t="s">
        <v>37</v>
      </c>
      <c r="V124" s="1" t="s">
        <v>87</v>
      </c>
      <c r="W124" s="1" t="s">
        <v>39</v>
      </c>
    </row>
    <row r="125" spans="2:23">
      <c r="B125" s="2"/>
      <c r="C125" s="1" t="s">
        <v>40</v>
      </c>
      <c r="D125" s="1" t="s">
        <v>22</v>
      </c>
      <c r="E125" s="1" t="s">
        <v>92</v>
      </c>
      <c r="F125" s="1" t="s">
        <v>68</v>
      </c>
      <c r="G125" s="1" t="s">
        <v>25</v>
      </c>
      <c r="H125" s="1" t="s">
        <v>26</v>
      </c>
      <c r="I125" s="1" t="s">
        <v>71</v>
      </c>
      <c r="J125" s="1" t="s">
        <v>82</v>
      </c>
      <c r="K125" s="1" t="s">
        <v>29</v>
      </c>
      <c r="L125" s="1" t="s">
        <v>30</v>
      </c>
      <c r="M125" s="1" t="s">
        <v>83</v>
      </c>
      <c r="N125" s="1" t="s">
        <v>76</v>
      </c>
      <c r="O125" s="1" t="s">
        <v>95</v>
      </c>
      <c r="P125" s="1" t="s">
        <v>70</v>
      </c>
      <c r="Q125" s="1" t="s">
        <v>50</v>
      </c>
      <c r="R125" s="1" t="s">
        <v>85</v>
      </c>
      <c r="S125" s="1" t="s">
        <v>35</v>
      </c>
      <c r="T125" s="1" t="s">
        <v>36</v>
      </c>
      <c r="U125" s="1" t="s">
        <v>37</v>
      </c>
      <c r="V125" s="1" t="s">
        <v>91</v>
      </c>
      <c r="W125" s="1" t="s">
        <v>39</v>
      </c>
    </row>
    <row r="126" spans="2:23">
      <c r="B126" s="2"/>
      <c r="C126" s="1" t="s">
        <v>40</v>
      </c>
      <c r="D126" s="1" t="s">
        <v>22</v>
      </c>
      <c r="E126" s="1" t="s">
        <v>92</v>
      </c>
      <c r="F126" s="1" t="s">
        <v>68</v>
      </c>
      <c r="G126" s="1" t="s">
        <v>25</v>
      </c>
      <c r="H126" s="1" t="s">
        <v>26</v>
      </c>
      <c r="I126" s="1" t="s">
        <v>71</v>
      </c>
      <c r="J126" s="1" t="s">
        <v>97</v>
      </c>
      <c r="K126" s="1" t="s">
        <v>29</v>
      </c>
      <c r="L126" s="1" t="s">
        <v>89</v>
      </c>
      <c r="M126" s="1" t="s">
        <v>75</v>
      </c>
      <c r="N126" s="1" t="s">
        <v>32</v>
      </c>
      <c r="O126" s="1" t="s">
        <v>59</v>
      </c>
      <c r="P126" s="1" t="s">
        <v>70</v>
      </c>
      <c r="Q126" s="1" t="s">
        <v>90</v>
      </c>
      <c r="R126" s="1" t="s">
        <v>34</v>
      </c>
      <c r="S126" s="1" t="s">
        <v>35</v>
      </c>
      <c r="T126" s="1" t="s">
        <v>36</v>
      </c>
      <c r="U126" s="1" t="s">
        <v>63</v>
      </c>
      <c r="V126" s="1" t="s">
        <v>87</v>
      </c>
      <c r="W126" s="1" t="s">
        <v>80</v>
      </c>
    </row>
    <row r="127" spans="2:23">
      <c r="B127" s="2"/>
      <c r="C127" s="1" t="s">
        <v>40</v>
      </c>
      <c r="D127" s="1" t="s">
        <v>43</v>
      </c>
      <c r="E127" s="1" t="s">
        <v>92</v>
      </c>
      <c r="F127" s="1" t="s">
        <v>68</v>
      </c>
      <c r="G127" s="1" t="s">
        <v>25</v>
      </c>
      <c r="H127" s="1" t="s">
        <v>26</v>
      </c>
      <c r="I127" s="1" t="s">
        <v>27</v>
      </c>
      <c r="J127" s="1" t="s">
        <v>82</v>
      </c>
      <c r="K127" s="1" t="s">
        <v>73</v>
      </c>
      <c r="L127" s="1" t="s">
        <v>89</v>
      </c>
      <c r="M127" s="1" t="s">
        <v>75</v>
      </c>
      <c r="N127" s="1" t="s">
        <v>32</v>
      </c>
      <c r="O127" s="1" t="s">
        <v>77</v>
      </c>
      <c r="P127" s="1" t="s">
        <v>70</v>
      </c>
      <c r="Q127" s="1" t="s">
        <v>90</v>
      </c>
      <c r="R127" s="1" t="s">
        <v>34</v>
      </c>
      <c r="S127" s="1" t="s">
        <v>35</v>
      </c>
      <c r="T127" s="1" t="s">
        <v>36</v>
      </c>
      <c r="U127" s="1" t="s">
        <v>37</v>
      </c>
      <c r="V127" s="1" t="s">
        <v>87</v>
      </c>
      <c r="W127" s="1" t="s">
        <v>39</v>
      </c>
    </row>
    <row r="128" spans="2:23">
      <c r="B128" s="2"/>
      <c r="C128" s="1" t="s">
        <v>40</v>
      </c>
      <c r="D128" s="1" t="s">
        <v>22</v>
      </c>
      <c r="E128" s="1" t="s">
        <v>92</v>
      </c>
      <c r="F128" s="1" t="s">
        <v>68</v>
      </c>
      <c r="G128" s="1" t="s">
        <v>25</v>
      </c>
      <c r="H128" s="1" t="s">
        <v>26</v>
      </c>
      <c r="I128" s="1" t="s">
        <v>81</v>
      </c>
      <c r="J128" s="1" t="s">
        <v>82</v>
      </c>
      <c r="K128" s="1" t="s">
        <v>73</v>
      </c>
      <c r="L128" s="1" t="s">
        <v>89</v>
      </c>
      <c r="M128" s="1" t="s">
        <v>57</v>
      </c>
      <c r="N128" s="1" t="s">
        <v>76</v>
      </c>
      <c r="O128" s="1" t="s">
        <v>59</v>
      </c>
      <c r="P128" s="1" t="s">
        <v>78</v>
      </c>
      <c r="Q128" s="1" t="s">
        <v>50</v>
      </c>
      <c r="R128" s="1" t="s">
        <v>61</v>
      </c>
      <c r="S128" s="1" t="s">
        <v>86</v>
      </c>
      <c r="T128" s="1" t="s">
        <v>53</v>
      </c>
      <c r="U128" s="1" t="s">
        <v>63</v>
      </c>
      <c r="V128" s="1" t="s">
        <v>87</v>
      </c>
      <c r="W128" s="1" t="s">
        <v>80</v>
      </c>
    </row>
    <row r="129" spans="2:23">
      <c r="B129" s="2"/>
      <c r="C129" s="1" t="s">
        <v>40</v>
      </c>
      <c r="D129" s="1" t="s">
        <v>43</v>
      </c>
      <c r="E129" s="1" t="s">
        <v>92</v>
      </c>
      <c r="F129" s="1" t="s">
        <v>24</v>
      </c>
      <c r="G129" s="1" t="s">
        <v>25</v>
      </c>
      <c r="H129" s="1" t="s">
        <v>26</v>
      </c>
      <c r="I129" s="1" t="s">
        <v>45</v>
      </c>
      <c r="J129" s="1" t="s">
        <v>28</v>
      </c>
      <c r="K129" s="1" t="s">
        <v>29</v>
      </c>
      <c r="L129" s="1" t="s">
        <v>30</v>
      </c>
      <c r="M129" s="1" t="s">
        <v>75</v>
      </c>
      <c r="N129" s="1" t="s">
        <v>76</v>
      </c>
      <c r="O129" s="1" t="s">
        <v>77</v>
      </c>
      <c r="P129" s="1" t="s">
        <v>70</v>
      </c>
      <c r="Q129" s="1" t="s">
        <v>50</v>
      </c>
      <c r="R129" s="1" t="s">
        <v>51</v>
      </c>
      <c r="S129" s="1" t="s">
        <v>35</v>
      </c>
      <c r="T129" s="1" t="s">
        <v>36</v>
      </c>
      <c r="U129" s="1" t="s">
        <v>63</v>
      </c>
      <c r="V129" s="1" t="s">
        <v>87</v>
      </c>
      <c r="W129" s="1" t="s">
        <v>56</v>
      </c>
    </row>
    <row r="130" spans="2:23">
      <c r="B130" s="2"/>
      <c r="C130" s="1" t="s">
        <v>21</v>
      </c>
      <c r="D130" s="1" t="s">
        <v>22</v>
      </c>
      <c r="E130" s="1" t="s">
        <v>23</v>
      </c>
      <c r="F130" s="1" t="s">
        <v>24</v>
      </c>
      <c r="G130" s="1" t="s">
        <v>25</v>
      </c>
      <c r="H130" s="1" t="s">
        <v>26</v>
      </c>
      <c r="I130" s="1" t="s">
        <v>71</v>
      </c>
      <c r="J130" s="1" t="s">
        <v>97</v>
      </c>
      <c r="K130" s="1" t="s">
        <v>29</v>
      </c>
      <c r="L130" s="1" t="s">
        <v>30</v>
      </c>
      <c r="M130" s="1" t="s">
        <v>31</v>
      </c>
      <c r="N130" s="1" t="s">
        <v>76</v>
      </c>
      <c r="O130" s="1" t="s">
        <v>59</v>
      </c>
      <c r="P130" s="1" t="s">
        <v>70</v>
      </c>
      <c r="Q130" s="1" t="s">
        <v>50</v>
      </c>
      <c r="R130" s="1" t="s">
        <v>85</v>
      </c>
      <c r="S130" s="1" t="s">
        <v>35</v>
      </c>
      <c r="T130" s="1" t="s">
        <v>36</v>
      </c>
      <c r="U130" s="1" t="s">
        <v>37</v>
      </c>
      <c r="V130" s="1" t="s">
        <v>87</v>
      </c>
      <c r="W130" s="1" t="s">
        <v>39</v>
      </c>
    </row>
    <row r="131" spans="2:23">
      <c r="B131" s="2"/>
      <c r="C131" s="1" t="s">
        <v>40</v>
      </c>
      <c r="D131" s="1" t="s">
        <v>43</v>
      </c>
      <c r="E131" s="1" t="s">
        <v>23</v>
      </c>
      <c r="F131" s="1" t="s">
        <v>24</v>
      </c>
      <c r="G131" s="1" t="s">
        <v>25</v>
      </c>
      <c r="H131" s="1" t="s">
        <v>26</v>
      </c>
      <c r="I131" s="1" t="s">
        <v>71</v>
      </c>
      <c r="J131" s="1" t="s">
        <v>82</v>
      </c>
      <c r="K131" s="1" t="s">
        <v>29</v>
      </c>
      <c r="L131" s="1" t="s">
        <v>89</v>
      </c>
      <c r="M131" s="1" t="s">
        <v>75</v>
      </c>
      <c r="N131" s="1" t="s">
        <v>84</v>
      </c>
      <c r="O131" s="1" t="s">
        <v>59</v>
      </c>
      <c r="P131" s="1" t="s">
        <v>70</v>
      </c>
      <c r="Q131" s="1" t="s">
        <v>33</v>
      </c>
      <c r="R131" s="1" t="s">
        <v>85</v>
      </c>
      <c r="S131" s="1" t="s">
        <v>86</v>
      </c>
      <c r="T131" s="1" t="s">
        <v>79</v>
      </c>
      <c r="U131" s="1" t="s">
        <v>63</v>
      </c>
      <c r="V131" s="1" t="s">
        <v>87</v>
      </c>
      <c r="W131" s="1" t="s">
        <v>39</v>
      </c>
    </row>
    <row r="132" spans="2:23">
      <c r="B132" s="2"/>
      <c r="C132" s="1" t="s">
        <v>40</v>
      </c>
      <c r="D132" s="1" t="s">
        <v>22</v>
      </c>
      <c r="E132" s="1" t="s">
        <v>92</v>
      </c>
      <c r="F132" s="1" t="s">
        <v>100</v>
      </c>
      <c r="G132" s="1" t="s">
        <v>25</v>
      </c>
      <c r="H132" s="1" t="s">
        <v>26</v>
      </c>
      <c r="I132" s="1" t="s">
        <v>71</v>
      </c>
      <c r="J132" s="1" t="s">
        <v>72</v>
      </c>
      <c r="K132" s="1" t="s">
        <v>73</v>
      </c>
      <c r="L132" s="1" t="s">
        <v>74</v>
      </c>
      <c r="M132" s="1" t="s">
        <v>57</v>
      </c>
      <c r="N132" s="1" t="s">
        <v>84</v>
      </c>
      <c r="O132" s="1" t="s">
        <v>59</v>
      </c>
      <c r="P132" s="1" t="s">
        <v>60</v>
      </c>
      <c r="Q132" s="1" t="s">
        <v>90</v>
      </c>
      <c r="R132" s="1" t="s">
        <v>34</v>
      </c>
      <c r="S132" s="1" t="s">
        <v>86</v>
      </c>
      <c r="T132" s="1" t="s">
        <v>36</v>
      </c>
      <c r="U132" s="1" t="s">
        <v>37</v>
      </c>
      <c r="V132" s="1" t="s">
        <v>38</v>
      </c>
      <c r="W132" s="1" t="s">
        <v>39</v>
      </c>
    </row>
    <row r="133" spans="2:23">
      <c r="B133" s="2"/>
      <c r="C133" s="1" t="s">
        <v>40</v>
      </c>
      <c r="D133" s="1" t="s">
        <v>43</v>
      </c>
      <c r="E133" s="1" t="s">
        <v>92</v>
      </c>
      <c r="F133" s="1" t="s">
        <v>100</v>
      </c>
      <c r="G133" s="1" t="s">
        <v>25</v>
      </c>
      <c r="H133" s="1" t="s">
        <v>26</v>
      </c>
      <c r="I133" s="1" t="s">
        <v>81</v>
      </c>
      <c r="J133" s="1" t="s">
        <v>72</v>
      </c>
      <c r="K133" s="1" t="s">
        <v>73</v>
      </c>
      <c r="L133" s="1" t="s">
        <v>74</v>
      </c>
      <c r="M133" s="1" t="s">
        <v>57</v>
      </c>
      <c r="N133" s="1" t="s">
        <v>58</v>
      </c>
      <c r="O133" s="1" t="s">
        <v>59</v>
      </c>
      <c r="P133" s="1" t="s">
        <v>70</v>
      </c>
      <c r="Q133" s="1" t="s">
        <v>90</v>
      </c>
      <c r="R133" s="1" t="s">
        <v>34</v>
      </c>
      <c r="S133" s="1" t="s">
        <v>35</v>
      </c>
      <c r="T133" s="1" t="s">
        <v>36</v>
      </c>
      <c r="U133" s="1" t="s">
        <v>37</v>
      </c>
      <c r="V133" s="1" t="s">
        <v>55</v>
      </c>
      <c r="W133" s="1" t="s">
        <v>64</v>
      </c>
    </row>
    <row r="134" spans="2:23">
      <c r="B134" s="2"/>
      <c r="C134" s="1" t="s">
        <v>40</v>
      </c>
      <c r="D134" s="1" t="s">
        <v>43</v>
      </c>
      <c r="E134" s="1" t="s">
        <v>92</v>
      </c>
      <c r="F134" s="1" t="s">
        <v>100</v>
      </c>
      <c r="G134" s="1" t="s">
        <v>25</v>
      </c>
      <c r="H134" s="1" t="s">
        <v>26</v>
      </c>
      <c r="I134" s="1" t="s">
        <v>71</v>
      </c>
      <c r="J134" s="1" t="s">
        <v>82</v>
      </c>
      <c r="K134" s="1" t="s">
        <v>29</v>
      </c>
      <c r="L134" s="1" t="s">
        <v>89</v>
      </c>
      <c r="M134" s="1" t="s">
        <v>83</v>
      </c>
      <c r="N134" s="1" t="s">
        <v>84</v>
      </c>
      <c r="O134" s="1" t="s">
        <v>59</v>
      </c>
      <c r="P134" s="1" t="s">
        <v>70</v>
      </c>
      <c r="Q134" s="1" t="s">
        <v>50</v>
      </c>
      <c r="R134" s="1" t="s">
        <v>85</v>
      </c>
      <c r="S134" s="1" t="s">
        <v>86</v>
      </c>
      <c r="T134" s="1" t="s">
        <v>53</v>
      </c>
      <c r="U134" s="1" t="s">
        <v>63</v>
      </c>
      <c r="V134" s="1" t="s">
        <v>91</v>
      </c>
      <c r="W134" s="1" t="s">
        <v>39</v>
      </c>
    </row>
    <row r="135" spans="2:23">
      <c r="B135" s="2"/>
      <c r="C135" s="1" t="s">
        <v>40</v>
      </c>
      <c r="D135" s="1" t="s">
        <v>22</v>
      </c>
      <c r="E135" s="1" t="s">
        <v>92</v>
      </c>
      <c r="F135" s="1" t="s">
        <v>100</v>
      </c>
      <c r="G135" s="1" t="s">
        <v>25</v>
      </c>
      <c r="H135" s="1" t="s">
        <v>26</v>
      </c>
      <c r="I135" s="1" t="s">
        <v>81</v>
      </c>
      <c r="J135" s="1" t="s">
        <v>82</v>
      </c>
      <c r="K135" s="1" t="s">
        <v>29</v>
      </c>
      <c r="L135" s="1" t="s">
        <v>89</v>
      </c>
      <c r="M135" s="1" t="s">
        <v>83</v>
      </c>
      <c r="N135" s="1" t="s">
        <v>84</v>
      </c>
      <c r="O135" s="1" t="s">
        <v>59</v>
      </c>
      <c r="P135" s="1" t="s">
        <v>49</v>
      </c>
      <c r="Q135" s="1" t="s">
        <v>50</v>
      </c>
      <c r="R135" s="1" t="s">
        <v>85</v>
      </c>
      <c r="S135" s="1" t="s">
        <v>35</v>
      </c>
      <c r="T135" s="1" t="s">
        <v>36</v>
      </c>
      <c r="U135" s="1" t="s">
        <v>63</v>
      </c>
      <c r="V135" s="1" t="s">
        <v>87</v>
      </c>
      <c r="W135" s="1" t="s">
        <v>39</v>
      </c>
    </row>
    <row r="136" spans="2:23">
      <c r="B136" s="2"/>
      <c r="C136" s="1" t="s">
        <v>40</v>
      </c>
      <c r="D136" s="1" t="s">
        <v>44</v>
      </c>
      <c r="E136" s="1" t="s">
        <v>92</v>
      </c>
      <c r="F136" s="1" t="s">
        <v>100</v>
      </c>
      <c r="G136" s="1" t="s">
        <v>25</v>
      </c>
      <c r="H136" s="1" t="s">
        <v>26</v>
      </c>
      <c r="I136" s="1" t="s">
        <v>71</v>
      </c>
      <c r="J136" s="1" t="s">
        <v>97</v>
      </c>
      <c r="K136" s="1" t="s">
        <v>73</v>
      </c>
      <c r="L136" s="1" t="s">
        <v>89</v>
      </c>
      <c r="M136" s="1" t="s">
        <v>83</v>
      </c>
      <c r="N136" s="1" t="s">
        <v>84</v>
      </c>
      <c r="O136" s="1" t="s">
        <v>59</v>
      </c>
      <c r="P136" s="1" t="s">
        <v>78</v>
      </c>
      <c r="Q136" s="1" t="s">
        <v>50</v>
      </c>
      <c r="R136" s="1" t="s">
        <v>61</v>
      </c>
      <c r="S136" s="1" t="s">
        <v>62</v>
      </c>
      <c r="T136" s="1" t="s">
        <v>53</v>
      </c>
      <c r="U136" s="1" t="s">
        <v>63</v>
      </c>
      <c r="V136" s="1" t="s">
        <v>91</v>
      </c>
      <c r="W136" s="1" t="s">
        <v>80</v>
      </c>
    </row>
    <row r="137" spans="2:23">
      <c r="B137" s="2"/>
      <c r="C137" s="1" t="s">
        <v>40</v>
      </c>
      <c r="D137" s="1" t="s">
        <v>43</v>
      </c>
      <c r="E137" s="1" t="s">
        <v>92</v>
      </c>
      <c r="F137" s="1" t="s">
        <v>100</v>
      </c>
      <c r="G137" s="1" t="s">
        <v>25</v>
      </c>
      <c r="H137" s="1" t="s">
        <v>26</v>
      </c>
      <c r="I137" s="1" t="s">
        <v>45</v>
      </c>
      <c r="J137" s="1" t="s">
        <v>28</v>
      </c>
      <c r="K137" s="1" t="s">
        <v>73</v>
      </c>
      <c r="L137" s="1" t="s">
        <v>74</v>
      </c>
      <c r="M137" s="1" t="s">
        <v>83</v>
      </c>
      <c r="N137" s="1" t="s">
        <v>84</v>
      </c>
      <c r="O137" s="1" t="s">
        <v>95</v>
      </c>
      <c r="P137" s="1" t="s">
        <v>78</v>
      </c>
      <c r="Q137" s="1" t="s">
        <v>33</v>
      </c>
      <c r="R137" s="1" t="s">
        <v>85</v>
      </c>
      <c r="S137" s="1" t="s">
        <v>86</v>
      </c>
      <c r="T137" s="1" t="s">
        <v>79</v>
      </c>
      <c r="U137" s="1" t="s">
        <v>54</v>
      </c>
      <c r="V137" s="1" t="s">
        <v>91</v>
      </c>
      <c r="W137" s="1" t="s">
        <v>64</v>
      </c>
    </row>
    <row r="138" spans="2:23">
      <c r="B138" s="2"/>
      <c r="C138" s="1" t="s">
        <v>40</v>
      </c>
      <c r="D138" s="1" t="s">
        <v>22</v>
      </c>
      <c r="E138" s="1" t="s">
        <v>92</v>
      </c>
      <c r="F138" s="1" t="s">
        <v>100</v>
      </c>
      <c r="G138" s="1" t="s">
        <v>25</v>
      </c>
      <c r="H138" s="1" t="s">
        <v>26</v>
      </c>
      <c r="I138" s="1" t="s">
        <v>45</v>
      </c>
      <c r="J138" s="1" t="s">
        <v>72</v>
      </c>
      <c r="K138" s="1" t="s">
        <v>73</v>
      </c>
      <c r="L138" s="1" t="s">
        <v>89</v>
      </c>
      <c r="M138" s="1" t="s">
        <v>75</v>
      </c>
      <c r="N138" s="1" t="s">
        <v>32</v>
      </c>
      <c r="O138" s="1" t="s">
        <v>59</v>
      </c>
      <c r="P138" s="1" t="s">
        <v>70</v>
      </c>
      <c r="Q138" s="1" t="s">
        <v>90</v>
      </c>
      <c r="R138" s="1" t="s">
        <v>85</v>
      </c>
      <c r="S138" s="1" t="s">
        <v>86</v>
      </c>
      <c r="T138" s="1" t="s">
        <v>79</v>
      </c>
      <c r="U138" s="1" t="s">
        <v>63</v>
      </c>
      <c r="V138" s="1" t="s">
        <v>38</v>
      </c>
      <c r="W138" s="1" t="s">
        <v>80</v>
      </c>
    </row>
    <row r="139" spans="2:23">
      <c r="B139" s="2"/>
      <c r="C139" s="1" t="s">
        <v>40</v>
      </c>
      <c r="D139" s="1" t="s">
        <v>22</v>
      </c>
      <c r="E139" s="1" t="s">
        <v>92</v>
      </c>
      <c r="F139" s="1" t="s">
        <v>100</v>
      </c>
      <c r="G139" s="1" t="s">
        <v>25</v>
      </c>
      <c r="H139" s="1" t="s">
        <v>26</v>
      </c>
      <c r="I139" s="1" t="s">
        <v>81</v>
      </c>
      <c r="J139" s="1" t="s">
        <v>72</v>
      </c>
      <c r="K139" s="1" t="s">
        <v>73</v>
      </c>
      <c r="L139" s="1" t="s">
        <v>89</v>
      </c>
      <c r="M139" s="1" t="s">
        <v>75</v>
      </c>
      <c r="N139" s="1" t="s">
        <v>76</v>
      </c>
      <c r="O139" s="1" t="s">
        <v>59</v>
      </c>
      <c r="P139" s="1" t="s">
        <v>70</v>
      </c>
      <c r="Q139" s="1" t="s">
        <v>90</v>
      </c>
      <c r="R139" s="1" t="s">
        <v>34</v>
      </c>
      <c r="S139" s="1" t="s">
        <v>35</v>
      </c>
      <c r="T139" s="1" t="s">
        <v>79</v>
      </c>
      <c r="U139" s="1" t="s">
        <v>37</v>
      </c>
      <c r="V139" s="1" t="s">
        <v>38</v>
      </c>
      <c r="W139" s="1" t="s">
        <v>39</v>
      </c>
    </row>
    <row r="140" spans="2:23">
      <c r="B140" s="2"/>
      <c r="C140" s="1" t="s">
        <v>40</v>
      </c>
      <c r="D140" s="1" t="s">
        <v>22</v>
      </c>
      <c r="E140" s="1" t="s">
        <v>92</v>
      </c>
      <c r="F140" s="1" t="s">
        <v>100</v>
      </c>
      <c r="G140" s="1" t="s">
        <v>25</v>
      </c>
      <c r="H140" s="1" t="s">
        <v>26</v>
      </c>
      <c r="I140" s="1" t="s">
        <v>45</v>
      </c>
      <c r="J140" s="1" t="s">
        <v>28</v>
      </c>
      <c r="K140" s="1" t="s">
        <v>29</v>
      </c>
      <c r="L140" s="1" t="s">
        <v>46</v>
      </c>
      <c r="M140" s="1" t="s">
        <v>31</v>
      </c>
      <c r="N140" s="1" t="s">
        <v>32</v>
      </c>
      <c r="O140" s="1" t="s">
        <v>48</v>
      </c>
      <c r="P140" s="1" t="s">
        <v>49</v>
      </c>
      <c r="Q140" s="1" t="s">
        <v>65</v>
      </c>
      <c r="R140" s="1" t="s">
        <v>51</v>
      </c>
      <c r="S140" s="1" t="s">
        <v>52</v>
      </c>
      <c r="T140" s="1" t="s">
        <v>66</v>
      </c>
      <c r="U140" s="1" t="s">
        <v>67</v>
      </c>
      <c r="V140" s="1" t="s">
        <v>55</v>
      </c>
      <c r="W140" s="1" t="s">
        <v>56</v>
      </c>
    </row>
    <row r="141" spans="2:23">
      <c r="B141" s="2"/>
      <c r="C141" s="1" t="s">
        <v>40</v>
      </c>
      <c r="D141" s="1" t="s">
        <v>88</v>
      </c>
      <c r="E141" s="1" t="s">
        <v>92</v>
      </c>
      <c r="F141" s="1" t="s">
        <v>100</v>
      </c>
      <c r="G141" s="1" t="s">
        <v>25</v>
      </c>
      <c r="H141" s="1" t="s">
        <v>26</v>
      </c>
      <c r="I141" s="1" t="s">
        <v>27</v>
      </c>
      <c r="J141" s="1" t="s">
        <v>97</v>
      </c>
      <c r="K141" s="1" t="s">
        <v>73</v>
      </c>
      <c r="L141" s="1" t="s">
        <v>46</v>
      </c>
      <c r="M141" s="1" t="s">
        <v>31</v>
      </c>
      <c r="N141" s="1" t="s">
        <v>84</v>
      </c>
      <c r="O141" s="1" t="s">
        <v>59</v>
      </c>
      <c r="P141" s="1" t="s">
        <v>70</v>
      </c>
      <c r="Q141" s="1" t="s">
        <v>50</v>
      </c>
      <c r="R141" s="1" t="s">
        <v>85</v>
      </c>
      <c r="S141" s="1" t="s">
        <v>86</v>
      </c>
      <c r="T141" s="1" t="s">
        <v>66</v>
      </c>
      <c r="U141" s="1" t="s">
        <v>67</v>
      </c>
      <c r="V141" s="1" t="s">
        <v>87</v>
      </c>
      <c r="W141" s="1" t="s">
        <v>39</v>
      </c>
    </row>
    <row r="142" spans="2:23">
      <c r="B142" s="2"/>
      <c r="C142" s="1" t="s">
        <v>40</v>
      </c>
      <c r="D142" s="1" t="s">
        <v>43</v>
      </c>
      <c r="E142" s="1" t="s">
        <v>92</v>
      </c>
      <c r="F142" s="1" t="s">
        <v>100</v>
      </c>
      <c r="G142" s="1" t="s">
        <v>25</v>
      </c>
      <c r="H142" s="1" t="s">
        <v>26</v>
      </c>
      <c r="I142" s="1" t="s">
        <v>45</v>
      </c>
      <c r="J142" s="1" t="s">
        <v>28</v>
      </c>
      <c r="K142" s="1" t="s">
        <v>29</v>
      </c>
      <c r="L142" s="1" t="s">
        <v>46</v>
      </c>
      <c r="M142" s="1" t="s">
        <v>57</v>
      </c>
      <c r="N142" s="1" t="s">
        <v>84</v>
      </c>
      <c r="O142" s="1" t="s">
        <v>48</v>
      </c>
      <c r="P142" s="1" t="s">
        <v>49</v>
      </c>
      <c r="Q142" s="1" t="s">
        <v>65</v>
      </c>
      <c r="R142" s="1" t="s">
        <v>51</v>
      </c>
      <c r="S142" s="1" t="s">
        <v>52</v>
      </c>
      <c r="T142" s="1" t="s">
        <v>79</v>
      </c>
      <c r="U142" s="1" t="s">
        <v>54</v>
      </c>
      <c r="V142" s="1" t="s">
        <v>91</v>
      </c>
      <c r="W142" s="1" t="s">
        <v>64</v>
      </c>
    </row>
    <row r="143" spans="2:23">
      <c r="B143" s="2"/>
      <c r="C143" s="1" t="s">
        <v>40</v>
      </c>
      <c r="D143" s="1" t="s">
        <v>44</v>
      </c>
      <c r="E143" s="1" t="s">
        <v>92</v>
      </c>
      <c r="F143" s="1" t="s">
        <v>99</v>
      </c>
      <c r="G143" s="1" t="s">
        <v>25</v>
      </c>
      <c r="H143" s="1" t="s">
        <v>26</v>
      </c>
      <c r="I143" s="1" t="s">
        <v>45</v>
      </c>
      <c r="J143" s="1" t="s">
        <v>82</v>
      </c>
      <c r="K143" s="1" t="s">
        <v>94</v>
      </c>
      <c r="L143" s="1" t="s">
        <v>89</v>
      </c>
      <c r="M143" s="1" t="s">
        <v>83</v>
      </c>
      <c r="N143" s="1" t="s">
        <v>58</v>
      </c>
      <c r="O143" s="1" t="s">
        <v>59</v>
      </c>
      <c r="P143" s="1" t="s">
        <v>70</v>
      </c>
      <c r="Q143" s="1" t="s">
        <v>90</v>
      </c>
      <c r="R143" s="1" t="s">
        <v>34</v>
      </c>
      <c r="S143" s="1" t="s">
        <v>35</v>
      </c>
      <c r="T143" s="1" t="s">
        <v>36</v>
      </c>
      <c r="U143" s="1" t="s">
        <v>37</v>
      </c>
      <c r="V143" s="1" t="s">
        <v>38</v>
      </c>
      <c r="W143" s="1" t="s">
        <v>39</v>
      </c>
    </row>
    <row r="144" spans="2:23">
      <c r="B144" s="2"/>
      <c r="C144" s="1" t="s">
        <v>40</v>
      </c>
      <c r="D144" s="1" t="s">
        <v>22</v>
      </c>
      <c r="E144" s="1" t="s">
        <v>92</v>
      </c>
      <c r="F144" s="1" t="s">
        <v>100</v>
      </c>
      <c r="G144" s="1" t="s">
        <v>25</v>
      </c>
      <c r="H144" s="1" t="s">
        <v>26</v>
      </c>
      <c r="I144" s="1" t="s">
        <v>45</v>
      </c>
      <c r="J144" s="1" t="s">
        <v>97</v>
      </c>
      <c r="K144" s="1" t="s">
        <v>73</v>
      </c>
      <c r="L144" s="1" t="s">
        <v>89</v>
      </c>
      <c r="M144" s="1" t="s">
        <v>31</v>
      </c>
      <c r="N144" s="1" t="s">
        <v>76</v>
      </c>
      <c r="O144" s="1" t="s">
        <v>77</v>
      </c>
      <c r="P144" s="1" t="s">
        <v>70</v>
      </c>
      <c r="Q144" s="1" t="s">
        <v>90</v>
      </c>
      <c r="R144" s="1" t="s">
        <v>34</v>
      </c>
      <c r="S144" s="1" t="s">
        <v>35</v>
      </c>
      <c r="T144" s="1" t="s">
        <v>36</v>
      </c>
      <c r="U144" s="1" t="s">
        <v>37</v>
      </c>
      <c r="V144" s="1" t="s">
        <v>87</v>
      </c>
      <c r="W144" s="1" t="s">
        <v>39</v>
      </c>
    </row>
    <row r="145" spans="2:23">
      <c r="B145" s="2"/>
      <c r="C145" s="1" t="s">
        <v>40</v>
      </c>
      <c r="D145" s="1" t="s">
        <v>22</v>
      </c>
      <c r="E145" s="1" t="s">
        <v>92</v>
      </c>
      <c r="F145" s="1" t="s">
        <v>100</v>
      </c>
      <c r="G145" s="1" t="s">
        <v>25</v>
      </c>
      <c r="H145" s="1" t="s">
        <v>26</v>
      </c>
      <c r="I145" s="1" t="s">
        <v>45</v>
      </c>
      <c r="J145" s="1" t="s">
        <v>82</v>
      </c>
      <c r="K145" s="1" t="s">
        <v>73</v>
      </c>
      <c r="L145" s="1" t="s">
        <v>46</v>
      </c>
      <c r="M145" s="1" t="s">
        <v>83</v>
      </c>
      <c r="N145" s="1" t="s">
        <v>76</v>
      </c>
      <c r="O145" s="1" t="s">
        <v>59</v>
      </c>
      <c r="P145" s="1" t="s">
        <v>78</v>
      </c>
      <c r="Q145" s="1" t="s">
        <v>50</v>
      </c>
      <c r="R145" s="1" t="s">
        <v>51</v>
      </c>
      <c r="S145" s="1" t="s">
        <v>86</v>
      </c>
      <c r="T145" s="1" t="s">
        <v>36</v>
      </c>
      <c r="U145" s="1" t="s">
        <v>63</v>
      </c>
      <c r="V145" s="1" t="s">
        <v>91</v>
      </c>
      <c r="W145" s="1" t="s">
        <v>80</v>
      </c>
    </row>
    <row r="146" spans="2:23">
      <c r="B146" s="2"/>
      <c r="C146" s="1" t="s">
        <v>40</v>
      </c>
      <c r="D146" s="1" t="s">
        <v>43</v>
      </c>
      <c r="E146" s="1" t="s">
        <v>92</v>
      </c>
      <c r="F146" s="1" t="s">
        <v>100</v>
      </c>
      <c r="G146" s="1" t="s">
        <v>25</v>
      </c>
      <c r="H146" s="1" t="s">
        <v>26</v>
      </c>
      <c r="I146" s="1" t="s">
        <v>81</v>
      </c>
      <c r="J146" s="1" t="s">
        <v>82</v>
      </c>
      <c r="K146" s="1" t="s">
        <v>29</v>
      </c>
      <c r="L146" s="1" t="s">
        <v>30</v>
      </c>
      <c r="M146" s="1" t="s">
        <v>31</v>
      </c>
      <c r="N146" s="1" t="s">
        <v>76</v>
      </c>
      <c r="O146" s="1" t="s">
        <v>59</v>
      </c>
      <c r="P146" s="1" t="s">
        <v>70</v>
      </c>
      <c r="Q146" s="1" t="s">
        <v>90</v>
      </c>
      <c r="R146" s="1" t="s">
        <v>85</v>
      </c>
      <c r="S146" s="1" t="s">
        <v>35</v>
      </c>
      <c r="T146" s="1" t="s">
        <v>36</v>
      </c>
      <c r="U146" s="1" t="s">
        <v>63</v>
      </c>
      <c r="V146" s="1" t="s">
        <v>91</v>
      </c>
      <c r="W146" s="1" t="s">
        <v>80</v>
      </c>
    </row>
    <row r="147" spans="2:23">
      <c r="B147" s="2"/>
      <c r="C147" s="1" t="s">
        <v>40</v>
      </c>
      <c r="D147" s="1" t="s">
        <v>43</v>
      </c>
      <c r="E147" s="1" t="s">
        <v>92</v>
      </c>
      <c r="F147" s="1" t="s">
        <v>100</v>
      </c>
      <c r="G147" s="1" t="s">
        <v>25</v>
      </c>
      <c r="H147" s="1" t="s">
        <v>26</v>
      </c>
      <c r="I147" s="1" t="s">
        <v>71</v>
      </c>
      <c r="J147" s="1" t="s">
        <v>72</v>
      </c>
      <c r="K147" s="1" t="s">
        <v>73</v>
      </c>
      <c r="L147" s="1" t="s">
        <v>46</v>
      </c>
      <c r="M147" s="1" t="s">
        <v>31</v>
      </c>
      <c r="N147" s="1" t="s">
        <v>76</v>
      </c>
      <c r="O147" s="1" t="s">
        <v>59</v>
      </c>
      <c r="P147" s="1" t="s">
        <v>70</v>
      </c>
      <c r="Q147" s="1" t="s">
        <v>33</v>
      </c>
      <c r="R147" s="1" t="s">
        <v>85</v>
      </c>
      <c r="S147" s="1" t="s">
        <v>86</v>
      </c>
      <c r="T147" s="1" t="s">
        <v>79</v>
      </c>
      <c r="U147" s="1" t="s">
        <v>37</v>
      </c>
      <c r="V147" s="1" t="s">
        <v>87</v>
      </c>
      <c r="W147" s="1" t="s">
        <v>80</v>
      </c>
    </row>
    <row r="148" spans="2:23">
      <c r="B148" s="2"/>
      <c r="C148" s="1" t="s">
        <v>40</v>
      </c>
      <c r="D148" s="1" t="s">
        <v>44</v>
      </c>
      <c r="E148" s="1" t="s">
        <v>92</v>
      </c>
      <c r="F148" s="1" t="s">
        <v>98</v>
      </c>
      <c r="G148" s="1" t="s">
        <v>25</v>
      </c>
      <c r="H148" s="1" t="s">
        <v>26</v>
      </c>
      <c r="I148" s="1" t="s">
        <v>45</v>
      </c>
      <c r="J148" s="1" t="s">
        <v>72</v>
      </c>
      <c r="K148" s="1" t="s">
        <v>73</v>
      </c>
      <c r="L148" s="1" t="s">
        <v>30</v>
      </c>
      <c r="M148" s="1" t="s">
        <v>57</v>
      </c>
      <c r="N148" s="1" t="s">
        <v>58</v>
      </c>
      <c r="O148" s="1" t="s">
        <v>48</v>
      </c>
      <c r="P148" s="1" t="s">
        <v>60</v>
      </c>
      <c r="Q148" s="1" t="s">
        <v>65</v>
      </c>
      <c r="R148" s="1" t="s">
        <v>61</v>
      </c>
      <c r="S148" s="1" t="s">
        <v>35</v>
      </c>
      <c r="T148" s="1" t="s">
        <v>36</v>
      </c>
      <c r="U148" s="1" t="s">
        <v>37</v>
      </c>
      <c r="V148" s="1" t="s">
        <v>55</v>
      </c>
      <c r="W148" s="1" t="s">
        <v>39</v>
      </c>
    </row>
    <row r="149" spans="2:23">
      <c r="B149" s="2"/>
      <c r="C149" s="1" t="s">
        <v>40</v>
      </c>
      <c r="D149" s="1" t="s">
        <v>43</v>
      </c>
      <c r="E149" s="1" t="s">
        <v>92</v>
      </c>
      <c r="F149" s="1" t="s">
        <v>99</v>
      </c>
      <c r="G149" s="1" t="s">
        <v>25</v>
      </c>
      <c r="H149" s="1" t="s">
        <v>26</v>
      </c>
      <c r="I149" s="1" t="s">
        <v>45</v>
      </c>
      <c r="J149" s="1" t="s">
        <v>72</v>
      </c>
      <c r="K149" s="1" t="s">
        <v>73</v>
      </c>
      <c r="L149" s="1" t="s">
        <v>89</v>
      </c>
      <c r="M149" s="1" t="s">
        <v>57</v>
      </c>
      <c r="N149" s="1" t="s">
        <v>84</v>
      </c>
      <c r="O149" s="1" t="s">
        <v>59</v>
      </c>
      <c r="P149" s="1" t="s">
        <v>78</v>
      </c>
      <c r="Q149" s="1" t="s">
        <v>50</v>
      </c>
      <c r="R149" s="1" t="s">
        <v>61</v>
      </c>
      <c r="S149" s="1" t="s">
        <v>86</v>
      </c>
      <c r="T149" s="1" t="s">
        <v>53</v>
      </c>
      <c r="U149" s="1" t="s">
        <v>54</v>
      </c>
      <c r="V149" s="1" t="s">
        <v>87</v>
      </c>
      <c r="W149" s="1" t="s">
        <v>56</v>
      </c>
    </row>
    <row r="150" spans="2:23">
      <c r="B150" s="2"/>
      <c r="C150" s="1" t="s">
        <v>21</v>
      </c>
      <c r="D150" s="1" t="s">
        <v>43</v>
      </c>
      <c r="E150" s="1" t="s">
        <v>69</v>
      </c>
      <c r="F150" s="1" t="s">
        <v>100</v>
      </c>
      <c r="G150" s="1" t="s">
        <v>25</v>
      </c>
      <c r="H150" s="1" t="s">
        <v>26</v>
      </c>
      <c r="I150" s="1" t="s">
        <v>45</v>
      </c>
      <c r="J150" s="1" t="s">
        <v>82</v>
      </c>
      <c r="K150" s="1" t="s">
        <v>73</v>
      </c>
      <c r="L150" s="1" t="s">
        <v>46</v>
      </c>
      <c r="M150" s="1" t="s">
        <v>75</v>
      </c>
      <c r="N150" s="1" t="s">
        <v>76</v>
      </c>
      <c r="O150" s="1" t="s">
        <v>59</v>
      </c>
      <c r="P150" s="1" t="s">
        <v>70</v>
      </c>
      <c r="Q150" s="1" t="s">
        <v>90</v>
      </c>
      <c r="R150" s="1" t="s">
        <v>51</v>
      </c>
      <c r="S150" s="1" t="s">
        <v>35</v>
      </c>
      <c r="T150" s="1" t="s">
        <v>66</v>
      </c>
      <c r="U150" s="1" t="s">
        <v>37</v>
      </c>
      <c r="V150" s="1" t="s">
        <v>87</v>
      </c>
      <c r="W150" s="1" t="s">
        <v>39</v>
      </c>
    </row>
    <row r="151" spans="2:23">
      <c r="B151" s="2"/>
      <c r="C151" s="1" t="s">
        <v>40</v>
      </c>
      <c r="D151" s="1" t="s">
        <v>22</v>
      </c>
      <c r="E151" s="1" t="s">
        <v>69</v>
      </c>
      <c r="F151" s="1" t="s">
        <v>100</v>
      </c>
      <c r="G151" s="1" t="s">
        <v>25</v>
      </c>
      <c r="H151" s="1" t="s">
        <v>26</v>
      </c>
      <c r="I151" s="1" t="s">
        <v>71</v>
      </c>
      <c r="J151" s="1" t="s">
        <v>28</v>
      </c>
      <c r="K151" s="1" t="s">
        <v>29</v>
      </c>
      <c r="L151" s="1" t="s">
        <v>89</v>
      </c>
      <c r="M151" s="1" t="s">
        <v>83</v>
      </c>
      <c r="N151" s="1" t="s">
        <v>76</v>
      </c>
      <c r="O151" s="1" t="s">
        <v>77</v>
      </c>
      <c r="P151" s="1" t="s">
        <v>60</v>
      </c>
      <c r="Q151" s="1" t="s">
        <v>33</v>
      </c>
      <c r="R151" s="1" t="s">
        <v>61</v>
      </c>
      <c r="S151" s="1" t="s">
        <v>86</v>
      </c>
      <c r="T151" s="1" t="s">
        <v>53</v>
      </c>
      <c r="U151" s="1" t="s">
        <v>63</v>
      </c>
      <c r="V151" s="1" t="s">
        <v>87</v>
      </c>
      <c r="W151" s="1" t="s">
        <v>80</v>
      </c>
    </row>
    <row r="152" spans="2:23">
      <c r="B152" s="2"/>
      <c r="C152" s="1" t="s">
        <v>21</v>
      </c>
      <c r="D152" s="1" t="s">
        <v>44</v>
      </c>
      <c r="E152" s="1" t="s">
        <v>69</v>
      </c>
      <c r="F152" s="1" t="s">
        <v>100</v>
      </c>
      <c r="G152" s="1" t="s">
        <v>25</v>
      </c>
      <c r="H152" s="1" t="s">
        <v>26</v>
      </c>
      <c r="I152" s="1" t="s">
        <v>45</v>
      </c>
      <c r="J152" s="1" t="s">
        <v>28</v>
      </c>
      <c r="K152" s="1" t="s">
        <v>29</v>
      </c>
      <c r="L152" s="1" t="s">
        <v>46</v>
      </c>
      <c r="M152" s="1" t="s">
        <v>31</v>
      </c>
      <c r="N152" s="1" t="s">
        <v>58</v>
      </c>
      <c r="O152" s="1" t="s">
        <v>48</v>
      </c>
      <c r="P152" s="1" t="s">
        <v>49</v>
      </c>
      <c r="Q152" s="1" t="s">
        <v>65</v>
      </c>
      <c r="R152" s="1" t="s">
        <v>51</v>
      </c>
      <c r="S152" s="1" t="s">
        <v>52</v>
      </c>
      <c r="T152" s="1" t="s">
        <v>66</v>
      </c>
      <c r="U152" s="1" t="s">
        <v>67</v>
      </c>
      <c r="V152" s="1" t="s">
        <v>55</v>
      </c>
      <c r="W152" s="1" t="s">
        <v>56</v>
      </c>
    </row>
    <row r="153" spans="2:23">
      <c r="B153" s="2"/>
      <c r="C153" s="1" t="s">
        <v>40</v>
      </c>
      <c r="D153" s="1" t="s">
        <v>43</v>
      </c>
      <c r="E153" s="1" t="s">
        <v>69</v>
      </c>
      <c r="F153" s="1" t="s">
        <v>100</v>
      </c>
      <c r="G153" s="1" t="s">
        <v>25</v>
      </c>
      <c r="H153" s="1" t="s">
        <v>26</v>
      </c>
      <c r="I153" s="1" t="s">
        <v>71</v>
      </c>
      <c r="J153" s="1" t="s">
        <v>82</v>
      </c>
      <c r="K153" s="1" t="s">
        <v>73</v>
      </c>
      <c r="L153" s="1" t="s">
        <v>46</v>
      </c>
      <c r="M153" s="1" t="s">
        <v>75</v>
      </c>
      <c r="N153" s="1" t="s">
        <v>76</v>
      </c>
      <c r="O153" s="1" t="s">
        <v>59</v>
      </c>
      <c r="P153" s="1" t="s">
        <v>70</v>
      </c>
      <c r="Q153" s="1" t="s">
        <v>90</v>
      </c>
      <c r="R153" s="1" t="s">
        <v>51</v>
      </c>
      <c r="S153" s="1" t="s">
        <v>35</v>
      </c>
      <c r="T153" s="1" t="s">
        <v>66</v>
      </c>
      <c r="U153" s="1" t="s">
        <v>37</v>
      </c>
      <c r="V153" s="1" t="s">
        <v>87</v>
      </c>
      <c r="W153" s="1" t="s">
        <v>39</v>
      </c>
    </row>
    <row r="154" spans="2:23">
      <c r="B154" s="2"/>
      <c r="C154" s="1" t="s">
        <v>40</v>
      </c>
      <c r="D154" s="1" t="s">
        <v>22</v>
      </c>
      <c r="E154" s="1" t="s">
        <v>69</v>
      </c>
      <c r="F154" s="1" t="s">
        <v>100</v>
      </c>
      <c r="G154" s="1" t="s">
        <v>25</v>
      </c>
      <c r="H154" s="1" t="s">
        <v>26</v>
      </c>
      <c r="I154" s="1" t="s">
        <v>27</v>
      </c>
      <c r="J154" s="1" t="s">
        <v>82</v>
      </c>
      <c r="K154" s="1" t="s">
        <v>29</v>
      </c>
      <c r="L154" s="1" t="s">
        <v>89</v>
      </c>
      <c r="M154" s="1" t="s">
        <v>31</v>
      </c>
      <c r="N154" s="1" t="s">
        <v>58</v>
      </c>
      <c r="O154" s="1" t="s">
        <v>59</v>
      </c>
      <c r="P154" s="1" t="s">
        <v>70</v>
      </c>
      <c r="Q154" s="1" t="s">
        <v>33</v>
      </c>
      <c r="R154" s="1" t="s">
        <v>61</v>
      </c>
      <c r="S154" s="1" t="s">
        <v>86</v>
      </c>
      <c r="T154" s="1" t="s">
        <v>36</v>
      </c>
      <c r="U154" s="1" t="s">
        <v>37</v>
      </c>
      <c r="V154" s="1" t="s">
        <v>38</v>
      </c>
      <c r="W154" s="1" t="s">
        <v>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67"/>
  <sheetViews>
    <sheetView tabSelected="1" topLeftCell="A152" workbookViewId="0">
      <selection activeCell="J159" sqref="J159"/>
    </sheetView>
  </sheetViews>
  <sheetFormatPr baseColWidth="10" defaultRowHeight="12" x14ac:dyDescent="0"/>
  <cols>
    <col min="3" max="10" width="8.83203125" customWidth="1"/>
    <col min="11" max="11" width="12" bestFit="1" customWidth="1"/>
    <col min="12" max="17" width="8.83203125" customWidth="1"/>
  </cols>
  <sheetData>
    <row r="1" spans="2:23">
      <c r="C1" t="s">
        <v>127</v>
      </c>
      <c r="D1" t="s">
        <v>128</v>
      </c>
      <c r="E1" t="s">
        <v>129</v>
      </c>
      <c r="F1" t="s">
        <v>130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136</v>
      </c>
      <c r="M1" t="s">
        <v>137</v>
      </c>
      <c r="N1" t="s">
        <v>138</v>
      </c>
      <c r="O1" t="s">
        <v>139</v>
      </c>
      <c r="P1" t="s">
        <v>140</v>
      </c>
      <c r="Q1" t="s">
        <v>141</v>
      </c>
      <c r="R1" t="s">
        <v>306</v>
      </c>
      <c r="S1" s="11" t="s">
        <v>321</v>
      </c>
      <c r="T1" s="11" t="s">
        <v>322</v>
      </c>
      <c r="U1" s="11" t="s">
        <v>323</v>
      </c>
      <c r="V1" s="11" t="s">
        <v>324</v>
      </c>
      <c r="W1" s="11" t="s">
        <v>325</v>
      </c>
    </row>
    <row r="2" spans="2:23">
      <c r="B2" t="s">
        <v>147</v>
      </c>
      <c r="C2">
        <f>IF(Hoja4!I2="Una vez",1,IF(Hoja4!I2="Varias veces",2,IF(Hoja4!I2="Muchas veces",3,4)))</f>
        <v>3</v>
      </c>
      <c r="D2">
        <f>IF(Hoja4!J2="El interés en el personaje de Pepsiman.",1,IF(Hoja4!J2="La curiosidad por un juego relacionado con Pepsi.",2,IF(Hoja4!J2="La recomendación de amigos.",3,4)))</f>
        <v>4</v>
      </c>
      <c r="E2">
        <f>IF(Hoja4!K2="La he compartido con amigos o familiares cercanos.",1,IF(Hoja4!K2="La he compartido en redes sociales como Facebook, Twitter, o Instagram.",2,IF(Hoja4!K2="No he compartido mi experiencia con nadie.",3,4)))</f>
        <v>3</v>
      </c>
      <c r="F2">
        <f>IF(Hoja4!L2="Sí, definitivamente",1,IF(Hoja4!L2="Sí, un poco",2,IF(Hoja4!L2="No, no ha cambiado mi preferencia",3,4)))</f>
        <v>3</v>
      </c>
      <c r="G2">
        <f>IF(Hoja4!M2="Nunca he notado el logo de Pepsi mientras jugaba.",1,IF(Hoja4!M2="Lo vi ocasionalmente mientras jugaba.",2,IF(Hoja4!M2="Lo vi con frecuencia mientras jugaba.",3,4)))</f>
        <v>4</v>
      </c>
      <c r="H2">
        <f>IF(Hoja4!N2="1 Nada en absoluto",1,IF(Hoja4!N2="2 Casi nada",2,IF(Hoja4!N2="3 Algo",3,IF(Hoja4!N2="4 Mucho",4,5))))</f>
        <v>5</v>
      </c>
      <c r="I2">
        <f>IF(Hoja4!O2="Logo de Pepsi",1,IF(Hoja4!O2="Latas de Pepsi",2,IF(Hoja4!O2="Máquinas expendedoras de Pepsi",3,4)))</f>
        <v>1</v>
      </c>
      <c r="J2">
        <f>IF(Hoja4!P2="Sí, tuve que recoger latas de Pepsi.",1,IF(Hoja4!P2="Sí, tuve que beber latas de Pepsi de una máquina expendedora.",2,IF(Hoja4!P2="Sí, había anuncios de Pepsi en todo el juego.",3,4)))</f>
        <v>1</v>
      </c>
      <c r="K2">
        <f>IF(Hoja4!Q2="Sí, el juego ha sido muy efectivo.",1,IF(Hoja4!Q2="Sí, el juego ha tenido un impacto positivo en mi recuerdo de Pepsi.",2,IF(Hoja4!Q2="No estoy seguro/a si el juego ha influido en mi recuerdo de Pepsi.",3,4)))</f>
        <v>2</v>
      </c>
      <c r="L2">
        <f>IF(Hoja4!R2="Mi actitud hacia la marca Pepsi ha mejorado significativamente.",1,IF(Hoja4!R2="No estoy seguro/a de cómo ha afectado el juego a mi actitud hacia la marca Pepsi.",4,IF(Hoja4!R2="Mi actitud hacia la marca Pepsi ha empeorado ligeramente.",3,2)))</f>
        <v>1</v>
      </c>
      <c r="M2">
        <f>IF(Hoja4!S2="Bastante prominente",1,IF(Hoja4!S2="Moderadamente visible",2,IF(Hoja4!S2="Poco visible",3,4)))</f>
        <v>1</v>
      </c>
      <c r="N2">
        <f>IF(Hoja4!T2="No, el juego no me ha influenciado para consumir Pepsi.",2,IF(Hoja4!T2="No estoy seguro/a si el juego ha tenido algún efecto en mi elección de consumir Pepsi.",3,IF(Hoja4!T2="No creo que el juego tenga ninguna relación con el consumo de Pepsi.",4,1)))</f>
        <v>1</v>
      </c>
      <c r="O2">
        <f>IF(Hoja4!U2="Sí, considero que el juego ha sido muy efectivo en promocionar la marca Pepsi.",1,IF(Hoja4!U2="Sí, en cierta medida, el juego ha tenido éxito en promocionar Pepsi.",2,IF(Hoja4!U2="No, el juego no ha tenido un impacto significativo en la promoción de Pepsi.",3,4)))</f>
        <v>1</v>
      </c>
      <c r="P2">
        <f>IF(Hoja4!V2="Excelente",1,IF(Hoja4!V2="Bueno",2,IF(Hoja4!V2="Regular",3,4)))</f>
        <v>1</v>
      </c>
      <c r="Q2">
        <f>IF(Hoja4!W2="Sí, me gustaría ver más juegos que incorporen marcas de manera creativa.",1,IF(Hoja4!W2="Sí, siempre y cuando la integración no sea intrusiva ni afecte la experiencia de juego.",2,IF(Hoja4!W2="No me importa si se incorporan marcas en los juegos.",3,4)))</f>
        <v>1</v>
      </c>
      <c r="R2" s="4">
        <f>SUM(C2:Q2)</f>
        <v>32</v>
      </c>
      <c r="S2">
        <f>SUM(C2:E2)</f>
        <v>10</v>
      </c>
      <c r="T2">
        <f>F2+N2</f>
        <v>4</v>
      </c>
      <c r="U2">
        <f>SUM(G2:J2)</f>
        <v>11</v>
      </c>
      <c r="V2">
        <f>L2+K2</f>
        <v>3</v>
      </c>
      <c r="W2">
        <f>M2+O2+P2+Q2</f>
        <v>4</v>
      </c>
    </row>
    <row r="3" spans="2:23">
      <c r="B3" t="s">
        <v>148</v>
      </c>
      <c r="C3">
        <f>IF(Hoja4!I3="Una vez",1,IF(Hoja4!I3="Varias veces",2,IF(Hoja4!I3="Muchas veces",3,4)))</f>
        <v>4</v>
      </c>
      <c r="D3">
        <f>IF(Hoja4!J3="El interés en el personaje de Pepsiman.",1,IF(Hoja4!J3="La curiosidad por un juego relacionado con Pepsi.",2,IF(Hoja4!J3="La recomendación de amigos.",3,4)))</f>
        <v>1</v>
      </c>
      <c r="E3">
        <f>IF(Hoja4!K3="La he compartido con amigos o familiares cercanos.",1,IF(Hoja4!K3="La he compartido en redes sociales como Facebook, Twitter, o Instagram.",2,IF(Hoja4!K3="No he compartido mi experiencia con nadie.",3,4)))</f>
        <v>3</v>
      </c>
      <c r="F3">
        <f>IF(Hoja4!L3="Sí, definitivamente",1,IF(Hoja4!L3="Sí, un poco",2,IF(Hoja4!L3="No, no ha cambiado mi preferencia",3,4)))</f>
        <v>4</v>
      </c>
      <c r="G3">
        <f>IF(Hoja4!M3="Nunca he notado el logo de Pepsi mientras jugaba.",1,IF(Hoja4!M3="Lo vi ocasionalmente mientras jugaba.",2,IF(Hoja4!M3="Lo vi con frecuencia mientras jugaba.",3,4)))</f>
        <v>4</v>
      </c>
      <c r="H3">
        <f>IF(Hoja4!N3="1 Nada en absoluto",1,IF(Hoja4!N3="2 Casi nada",2,IF(Hoja4!N3="3 Algo",3,IF(Hoja4!N3="4 Mucho",4,5))))</f>
        <v>4</v>
      </c>
      <c r="I3">
        <f>IF(Hoja4!O3="Logo de Pepsi",1,IF(Hoja4!O3="Latas de Pepsi",2,IF(Hoja4!O3="Máquinas expendedoras de Pepsi",3,4)))</f>
        <v>4</v>
      </c>
      <c r="J3">
        <f>IF(Hoja4!P3="Sí, tuve que recoger latas de Pepsi.",1,IF(Hoja4!P3="Sí, tuve que beber latas de Pepsi de una máquina expendedora.",2,IF(Hoja4!P3="Sí, había anuncios de Pepsi en todo el juego.",3,4)))</f>
        <v>4</v>
      </c>
      <c r="K3">
        <f>IF(Hoja4!Q3="Sí, el juego ha sido muy efectivo.",1,IF(Hoja4!Q3="Sí, el juego ha tenido un impacto positivo en mi recuerdo de Pepsi.",2,IF(Hoja4!Q3="No estoy seguro/a si el juego ha influido en mi recuerdo de Pepsi.",3,4)))</f>
        <v>3</v>
      </c>
      <c r="L3">
        <f>IF(Hoja4!R3="Mi actitud hacia la marca Pepsi ha mejorado significativamente.",1,IF(Hoja4!R3="No estoy seguro/a de cómo ha afectado el juego a mi actitud hacia la marca Pepsi.",4,IF(Hoja4!R3="Mi actitud hacia la marca Pepsi ha empeorado ligeramente.",3,2)))</f>
        <v>4</v>
      </c>
      <c r="M3">
        <f>IF(Hoja4!S3="Bastante prominente",1,IF(Hoja4!S3="Moderadamente visible",2,IF(Hoja4!S3="Poco visible",3,4)))</f>
        <v>4</v>
      </c>
      <c r="N3">
        <f>IF(Hoja4!T3="No, el juego no me ha influenciado para consumir Pepsi.",2,IF(Hoja4!T3="No estoy seguro/a si el juego ha tenido algún efecto en mi elección de consumir Pepsi.",3,IF(Hoja4!T3="No creo que el juego tenga ninguna relación con el consumo de Pepsi.",4,1)))</f>
        <v>3</v>
      </c>
      <c r="O3">
        <f>IF(Hoja4!U3="Sí, considero que el juego ha sido muy efectivo en promocionar la marca Pepsi.",1,IF(Hoja4!U3="Sí, en cierta medida, el juego ha tenido éxito en promocionar Pepsi.",2,IF(Hoja4!U3="No, el juego no ha tenido un impacto significativo en la promoción de Pepsi.",3,4)))</f>
        <v>3</v>
      </c>
      <c r="P3">
        <f>IF(Hoja4!V3="Excelente",1,IF(Hoja4!V3="Bueno",2,IF(Hoja4!V3="Regular",3,4)))</f>
        <v>4</v>
      </c>
      <c r="Q3">
        <f>IF(Hoja4!W3="Sí, me gustaría ver más juegos que incorporen marcas de manera creativa.",1,IF(Hoja4!W3="Sí, siempre y cuando la integración no sea intrusiva ni afecte la experiencia de juego.",2,IF(Hoja4!W3="No me importa si se incorporan marcas en los juegos.",3,4)))</f>
        <v>4</v>
      </c>
      <c r="R3" s="4">
        <f t="shared" ref="R3:R66" si="0">SUM(C3:Q3)</f>
        <v>53</v>
      </c>
      <c r="S3">
        <f t="shared" ref="S3:S66" si="1">SUM(C3:E3)</f>
        <v>8</v>
      </c>
      <c r="T3">
        <f t="shared" ref="T3:T66" si="2">F3+N3</f>
        <v>7</v>
      </c>
      <c r="U3">
        <f t="shared" ref="U3:U66" si="3">SUM(G3:J3)</f>
        <v>16</v>
      </c>
      <c r="V3">
        <f t="shared" ref="V3:V66" si="4">L3+K3</f>
        <v>7</v>
      </c>
      <c r="W3">
        <f t="shared" ref="W3:W66" si="5">M3+O3+P3+Q3</f>
        <v>15</v>
      </c>
    </row>
    <row r="4" spans="2:23">
      <c r="B4" t="s">
        <v>149</v>
      </c>
      <c r="C4">
        <f>IF(Hoja4!I4="Una vez",1,IF(Hoja4!I4="Varias veces",2,IF(Hoja4!I4="Muchas veces",3,4)))</f>
        <v>4</v>
      </c>
      <c r="D4">
        <f>IF(Hoja4!J4="El interés en el personaje de Pepsiman.",1,IF(Hoja4!J4="La curiosidad por un juego relacionado con Pepsi.",2,IF(Hoja4!J4="La recomendación de amigos.",3,4)))</f>
        <v>4</v>
      </c>
      <c r="E4">
        <f>IF(Hoja4!K4="La he compartido con amigos o familiares cercanos.",1,IF(Hoja4!K4="La he compartido en redes sociales como Facebook, Twitter, o Instagram.",2,IF(Hoja4!K4="No he compartido mi experiencia con nadie.",3,4)))</f>
        <v>3</v>
      </c>
      <c r="F4">
        <f>IF(Hoja4!L4="Sí, definitivamente",1,IF(Hoja4!L4="Sí, un poco",2,IF(Hoja4!L4="No, no ha cambiado mi preferencia",3,4)))</f>
        <v>4</v>
      </c>
      <c r="G4">
        <f>IF(Hoja4!M4="Nunca he notado el logo de Pepsi mientras jugaba.",1,IF(Hoja4!M4="Lo vi ocasionalmente mientras jugaba.",2,IF(Hoja4!M4="Lo vi con frecuencia mientras jugaba.",3,4)))</f>
        <v>1</v>
      </c>
      <c r="H4">
        <f>IF(Hoja4!N4="1 Nada en absoluto",1,IF(Hoja4!N4="2 Casi nada",2,IF(Hoja4!N4="3 Algo",3,IF(Hoja4!N4="4 Mucho",4,5))))</f>
        <v>1</v>
      </c>
      <c r="I4">
        <f>IF(Hoja4!O4="Logo de Pepsi",1,IF(Hoja4!O4="Latas de Pepsi",2,IF(Hoja4!O4="Máquinas expendedoras de Pepsi",3,4)))</f>
        <v>1</v>
      </c>
      <c r="J4">
        <f>IF(Hoja4!P4="Sí, tuve que recoger latas de Pepsi.",1,IF(Hoja4!P4="Sí, tuve que beber latas de Pepsi de una máquina expendedora.",2,IF(Hoja4!P4="Sí, había anuncios de Pepsi en todo el juego.",3,4)))</f>
        <v>2</v>
      </c>
      <c r="K4">
        <f>IF(Hoja4!Q4="Sí, el juego ha sido muy efectivo.",1,IF(Hoja4!Q4="Sí, el juego ha tenido un impacto positivo en mi recuerdo de Pepsi.",2,IF(Hoja4!Q4="No estoy seguro/a si el juego ha influido en mi recuerdo de Pepsi.",3,4)))</f>
        <v>3</v>
      </c>
      <c r="L4">
        <f>IF(Hoja4!R4="Mi actitud hacia la marca Pepsi ha mejorado significativamente.",1,IF(Hoja4!R4="No estoy seguro/a de cómo ha afectado el juego a mi actitud hacia la marca Pepsi.",4,IF(Hoja4!R4="Mi actitud hacia la marca Pepsi ha empeorado ligeramente.",3,2)))</f>
        <v>3</v>
      </c>
      <c r="M4">
        <f>IF(Hoja4!S4="Bastante prominente",1,IF(Hoja4!S4="Moderadamente visible",2,IF(Hoja4!S4="Poco visible",3,4)))</f>
        <v>3</v>
      </c>
      <c r="N4">
        <f>IF(Hoja4!T4="No, el juego no me ha influenciado para consumir Pepsi.",2,IF(Hoja4!T4="No estoy seguro/a si el juego ha tenido algún efecto en mi elección de consumir Pepsi.",3,IF(Hoja4!T4="No creo que el juego tenga ninguna relación con el consumo de Pepsi.",4,1)))</f>
        <v>3</v>
      </c>
      <c r="O4">
        <f>IF(Hoja4!U4="Sí, considero que el juego ha sido muy efectivo en promocionar la marca Pepsi.",1,IF(Hoja4!U4="Sí, en cierta medida, el juego ha tenido éxito en promocionar Pepsi.",2,IF(Hoja4!U4="No, el juego no ha tenido un impacto significativo en la promoción de Pepsi.",3,4)))</f>
        <v>2</v>
      </c>
      <c r="P4">
        <f>IF(Hoja4!V4="Excelente",1,IF(Hoja4!V4="Bueno",2,IF(Hoja4!V4="Regular",3,4)))</f>
        <v>1</v>
      </c>
      <c r="Q4">
        <f>IF(Hoja4!W4="Sí, me gustaría ver más juegos que incorporen marcas de manera creativa.",1,IF(Hoja4!W4="Sí, siempre y cuando la integración no sea intrusiva ni afecte la experiencia de juego.",2,IF(Hoja4!W4="No me importa si se incorporan marcas en los juegos.",3,4)))</f>
        <v>3</v>
      </c>
      <c r="R4" s="4">
        <f t="shared" si="0"/>
        <v>38</v>
      </c>
      <c r="S4">
        <f t="shared" si="1"/>
        <v>11</v>
      </c>
      <c r="T4">
        <f t="shared" si="2"/>
        <v>7</v>
      </c>
      <c r="U4">
        <f t="shared" si="3"/>
        <v>5</v>
      </c>
      <c r="V4">
        <f t="shared" si="4"/>
        <v>6</v>
      </c>
      <c r="W4">
        <f t="shared" si="5"/>
        <v>9</v>
      </c>
    </row>
    <row r="5" spans="2:23">
      <c r="B5" t="s">
        <v>150</v>
      </c>
      <c r="C5">
        <f>IF(Hoja4!I5="Una vez",1,IF(Hoja4!I5="Varias veces",2,IF(Hoja4!I5="Muchas veces",3,4)))</f>
        <v>4</v>
      </c>
      <c r="D5">
        <f>IF(Hoja4!J5="El interés en el personaje de Pepsiman.",1,IF(Hoja4!J5="La curiosidad por un juego relacionado con Pepsi.",2,IF(Hoja4!J5="La recomendación de amigos.",3,4)))</f>
        <v>1</v>
      </c>
      <c r="E5">
        <f>IF(Hoja4!K5="La he compartido con amigos o familiares cercanos.",1,IF(Hoja4!K5="La he compartido en redes sociales como Facebook, Twitter, o Instagram.",2,IF(Hoja4!K5="No he compartido mi experiencia con nadie.",3,4)))</f>
        <v>3</v>
      </c>
      <c r="F5">
        <f>IF(Hoja4!L5="Sí, definitivamente",1,IF(Hoja4!L5="Sí, un poco",2,IF(Hoja4!L5="No, no ha cambiado mi preferencia",3,4)))</f>
        <v>4</v>
      </c>
      <c r="G5">
        <f>IF(Hoja4!M5="Nunca he notado el logo de Pepsi mientras jugaba.",1,IF(Hoja4!M5="Lo vi ocasionalmente mientras jugaba.",2,IF(Hoja4!M5="Lo vi con frecuencia mientras jugaba.",3,4)))</f>
        <v>1</v>
      </c>
      <c r="H5">
        <f>IF(Hoja4!N5="1 Nada en absoluto",1,IF(Hoja4!N5="2 Casi nada",2,IF(Hoja4!N5="3 Algo",3,IF(Hoja4!N5="4 Mucho",4,5))))</f>
        <v>1</v>
      </c>
      <c r="I5">
        <f>IF(Hoja4!O5="Logo de Pepsi",1,IF(Hoja4!O5="Latas de Pepsi",2,IF(Hoja4!O5="Máquinas expendedoras de Pepsi",3,4)))</f>
        <v>4</v>
      </c>
      <c r="J5">
        <f>IF(Hoja4!P5="Sí, tuve que recoger latas de Pepsi.",1,IF(Hoja4!P5="Sí, tuve que beber latas de Pepsi de una máquina expendedora.",2,IF(Hoja4!P5="Sí, había anuncios de Pepsi en todo el juego.",3,4)))</f>
        <v>4</v>
      </c>
      <c r="K5">
        <f>IF(Hoja4!Q5="Sí, el juego ha sido muy efectivo.",1,IF(Hoja4!Q5="Sí, el juego ha tenido un impacto positivo en mi recuerdo de Pepsi.",2,IF(Hoja4!Q5="No estoy seguro/a si el juego ha influido en mi recuerdo de Pepsi.",3,4)))</f>
        <v>4</v>
      </c>
      <c r="L5">
        <f>IF(Hoja4!R5="Mi actitud hacia la marca Pepsi ha mejorado significativamente.",1,IF(Hoja4!R5="No estoy seguro/a de cómo ha afectado el juego a mi actitud hacia la marca Pepsi.",4,IF(Hoja4!R5="Mi actitud hacia la marca Pepsi ha empeorado ligeramente.",3,2)))</f>
        <v>4</v>
      </c>
      <c r="M5">
        <f>IF(Hoja4!S5="Bastante prominente",1,IF(Hoja4!S5="Moderadamente visible",2,IF(Hoja4!S5="Poco visible",3,4)))</f>
        <v>4</v>
      </c>
      <c r="N5">
        <f>IF(Hoja4!T5="No, el juego no me ha influenciado para consumir Pepsi.",2,IF(Hoja4!T5="No estoy seguro/a si el juego ha tenido algún efecto en mi elección de consumir Pepsi.",3,IF(Hoja4!T5="No creo que el juego tenga ninguna relación con el consumo de Pepsi.",4,1)))</f>
        <v>4</v>
      </c>
      <c r="O5">
        <f>IF(Hoja4!U5="Sí, considero que el juego ha sido muy efectivo en promocionar la marca Pepsi.",1,IF(Hoja4!U5="Sí, en cierta medida, el juego ha tenido éxito en promocionar Pepsi.",2,IF(Hoja4!U5="No, el juego no ha tenido un impacto significativo en la promoción de Pepsi.",3,4)))</f>
        <v>4</v>
      </c>
      <c r="P5">
        <f>IF(Hoja4!V5="Excelente",1,IF(Hoja4!V5="Bueno",2,IF(Hoja4!V5="Regular",3,4)))</f>
        <v>4</v>
      </c>
      <c r="Q5">
        <f>IF(Hoja4!W5="Sí, me gustaría ver más juegos que incorporen marcas de manera creativa.",1,IF(Hoja4!W5="Sí, siempre y cuando la integración no sea intrusiva ni afecte la experiencia de juego.",2,IF(Hoja4!W5="No me importa si se incorporan marcas en los juegos.",3,4)))</f>
        <v>4</v>
      </c>
      <c r="R5" s="4">
        <f t="shared" si="0"/>
        <v>50</v>
      </c>
      <c r="S5">
        <f t="shared" si="1"/>
        <v>8</v>
      </c>
      <c r="T5">
        <f t="shared" si="2"/>
        <v>8</v>
      </c>
      <c r="U5">
        <f t="shared" si="3"/>
        <v>10</v>
      </c>
      <c r="V5">
        <f t="shared" si="4"/>
        <v>8</v>
      </c>
      <c r="W5">
        <f t="shared" si="5"/>
        <v>16</v>
      </c>
    </row>
    <row r="6" spans="2:23">
      <c r="B6" t="s">
        <v>151</v>
      </c>
      <c r="C6">
        <f>IF(Hoja4!I6="Una vez",1,IF(Hoja4!I6="Varias veces",2,IF(Hoja4!I6="Muchas veces",3,4)))</f>
        <v>4</v>
      </c>
      <c r="D6">
        <f>IF(Hoja4!J6="El interés en el personaje de Pepsiman.",1,IF(Hoja4!J6="La curiosidad por un juego relacionado con Pepsi.",2,IF(Hoja4!J6="La recomendación de amigos.",3,4)))</f>
        <v>4</v>
      </c>
      <c r="E6">
        <f>IF(Hoja4!K6="La he compartido con amigos o familiares cercanos.",1,IF(Hoja4!K6="La he compartido en redes sociales como Facebook, Twitter, o Instagram.",2,IF(Hoja4!K6="No he compartido mi experiencia con nadie.",3,4)))</f>
        <v>3</v>
      </c>
      <c r="F6">
        <f>IF(Hoja4!L6="Sí, definitivamente",1,IF(Hoja4!L6="Sí, un poco",2,IF(Hoja4!L6="No, no ha cambiado mi preferencia",3,4)))</f>
        <v>3</v>
      </c>
      <c r="G6">
        <f>IF(Hoja4!M6="Nunca he notado el logo de Pepsi mientras jugaba.",1,IF(Hoja4!M6="Lo vi ocasionalmente mientras jugaba.",2,IF(Hoja4!M6="Lo vi con frecuencia mientras jugaba.",3,4)))</f>
        <v>1</v>
      </c>
      <c r="H6">
        <f>IF(Hoja4!N6="1 Nada en absoluto",1,IF(Hoja4!N6="2 Casi nada",2,IF(Hoja4!N6="3 Algo",3,IF(Hoja4!N6="4 Mucho",4,5))))</f>
        <v>1</v>
      </c>
      <c r="I6">
        <f>IF(Hoja4!O6="Logo de Pepsi",1,IF(Hoja4!O6="Latas de Pepsi",2,IF(Hoja4!O6="Máquinas expendedoras de Pepsi",3,4)))</f>
        <v>1</v>
      </c>
      <c r="J6">
        <f>IF(Hoja4!P6="Sí, tuve que recoger latas de Pepsi.",1,IF(Hoja4!P6="Sí, tuve que beber latas de Pepsi de una máquina expendedora.",2,IF(Hoja4!P6="Sí, había anuncios de Pepsi en todo el juego.",3,4)))</f>
        <v>1</v>
      </c>
      <c r="K6">
        <f>IF(Hoja4!Q6="Sí, el juego ha sido muy efectivo.",1,IF(Hoja4!Q6="Sí, el juego ha tenido un impacto positivo en mi recuerdo de Pepsi.",2,IF(Hoja4!Q6="No estoy seguro/a si el juego ha influido en mi recuerdo de Pepsi.",3,4)))</f>
        <v>4</v>
      </c>
      <c r="L6">
        <f>IF(Hoja4!R6="Mi actitud hacia la marca Pepsi ha mejorado significativamente.",1,IF(Hoja4!R6="No estoy seguro/a de cómo ha afectado el juego a mi actitud hacia la marca Pepsi.",4,IF(Hoja4!R6="Mi actitud hacia la marca Pepsi ha empeorado ligeramente.",3,2)))</f>
        <v>3</v>
      </c>
      <c r="M6">
        <f>IF(Hoja4!S6="Bastante prominente",1,IF(Hoja4!S6="Moderadamente visible",2,IF(Hoja4!S6="Poco visible",3,4)))</f>
        <v>4</v>
      </c>
      <c r="N6">
        <f>IF(Hoja4!T6="No, el juego no me ha influenciado para consumir Pepsi.",2,IF(Hoja4!T6="No estoy seguro/a si el juego ha tenido algún efecto en mi elección de consumir Pepsi.",3,IF(Hoja4!T6="No creo que el juego tenga ninguna relación con el consumo de Pepsi.",4,1)))</f>
        <v>3</v>
      </c>
      <c r="O6">
        <f>IF(Hoja4!U6="Sí, considero que el juego ha sido muy efectivo en promocionar la marca Pepsi.",1,IF(Hoja4!U6="Sí, en cierta medida, el juego ha tenido éxito en promocionar Pepsi.",2,IF(Hoja4!U6="No, el juego no ha tenido un impacto significativo en la promoción de Pepsi.",3,4)))</f>
        <v>4</v>
      </c>
      <c r="P6">
        <f>IF(Hoja4!V6="Excelente",1,IF(Hoja4!V6="Bueno",2,IF(Hoja4!V6="Regular",3,4)))</f>
        <v>1</v>
      </c>
      <c r="Q6">
        <f>IF(Hoja4!W6="Sí, me gustaría ver más juegos que incorporen marcas de manera creativa.",1,IF(Hoja4!W6="Sí, siempre y cuando la integración no sea intrusiva ni afecte la experiencia de juego.",2,IF(Hoja4!W6="No me importa si se incorporan marcas en los juegos.",3,4)))</f>
        <v>1</v>
      </c>
      <c r="R6" s="4">
        <f t="shared" si="0"/>
        <v>38</v>
      </c>
      <c r="S6">
        <f t="shared" si="1"/>
        <v>11</v>
      </c>
      <c r="T6">
        <f t="shared" si="2"/>
        <v>6</v>
      </c>
      <c r="U6">
        <f t="shared" si="3"/>
        <v>4</v>
      </c>
      <c r="V6">
        <f t="shared" si="4"/>
        <v>7</v>
      </c>
      <c r="W6">
        <f t="shared" si="5"/>
        <v>10</v>
      </c>
    </row>
    <row r="7" spans="2:23">
      <c r="B7" t="s">
        <v>152</v>
      </c>
      <c r="C7">
        <f>IF(Hoja4!I7="Una vez",1,IF(Hoja4!I7="Varias veces",2,IF(Hoja4!I7="Muchas veces",3,4)))</f>
        <v>2</v>
      </c>
      <c r="D7">
        <f>IF(Hoja4!J7="El interés en el personaje de Pepsiman.",1,IF(Hoja4!J7="La curiosidad por un juego relacionado con Pepsi.",2,IF(Hoja4!J7="La recomendación de amigos.",3,4)))</f>
        <v>1</v>
      </c>
      <c r="E7">
        <f>IF(Hoja4!K7="La he compartido con amigos o familiares cercanos.",1,IF(Hoja4!K7="La he compartido en redes sociales como Facebook, Twitter, o Instagram.",2,IF(Hoja4!K7="No he compartido mi experiencia con nadie.",3,4)))</f>
        <v>1</v>
      </c>
      <c r="F7">
        <f>IF(Hoja4!L7="Sí, definitivamente",1,IF(Hoja4!L7="Sí, un poco",2,IF(Hoja4!L7="No, no ha cambiado mi preferencia",3,4)))</f>
        <v>1</v>
      </c>
      <c r="G7">
        <f>IF(Hoja4!M7="Nunca he notado el logo de Pepsi mientras jugaba.",1,IF(Hoja4!M7="Lo vi ocasionalmente mientras jugaba.",2,IF(Hoja4!M7="Lo vi con frecuencia mientras jugaba.",3,4)))</f>
        <v>3</v>
      </c>
      <c r="H7">
        <f>IF(Hoja4!N7="1 Nada en absoluto",1,IF(Hoja4!N7="2 Casi nada",2,IF(Hoja4!N7="3 Algo",3,IF(Hoja4!N7="4 Mucho",4,5))))</f>
        <v>3</v>
      </c>
      <c r="I7">
        <f>IF(Hoja4!O7="Logo de Pepsi",1,IF(Hoja4!O7="Latas de Pepsi",2,IF(Hoja4!O7="Máquinas expendedoras de Pepsi",3,4)))</f>
        <v>2</v>
      </c>
      <c r="J7">
        <f>IF(Hoja4!P7="Sí, tuve que recoger latas de Pepsi.",1,IF(Hoja4!P7="Sí, tuve que beber latas de Pepsi de una máquina expendedora.",2,IF(Hoja4!P7="Sí, había anuncios de Pepsi en todo el juego.",3,4)))</f>
        <v>3</v>
      </c>
      <c r="K7">
        <f>IF(Hoja4!Q7="Sí, el juego ha sido muy efectivo.",1,IF(Hoja4!Q7="Sí, el juego ha tenido un impacto positivo en mi recuerdo de Pepsi.",2,IF(Hoja4!Q7="No estoy seguro/a si el juego ha influido en mi recuerdo de Pepsi.",3,4)))</f>
        <v>2</v>
      </c>
      <c r="L7">
        <f>IF(Hoja4!R7="Mi actitud hacia la marca Pepsi ha mejorado significativamente.",1,IF(Hoja4!R7="No estoy seguro/a de cómo ha afectado el juego a mi actitud hacia la marca Pepsi.",4,IF(Hoja4!R7="Mi actitud hacia la marca Pepsi ha empeorado ligeramente.",3,2)))</f>
        <v>1</v>
      </c>
      <c r="M7">
        <f>IF(Hoja4!S7="Bastante prominente",1,IF(Hoja4!S7="Moderadamente visible",2,IF(Hoja4!S7="Poco visible",3,4)))</f>
        <v>1</v>
      </c>
      <c r="N7">
        <f>IF(Hoja4!T7="No, el juego no me ha influenciado para consumir Pepsi.",2,IF(Hoja4!T7="No estoy seguro/a si el juego ha tenido algún efecto en mi elección de consumir Pepsi.",3,IF(Hoja4!T7="No creo que el juego tenga ninguna relación con el consumo de Pepsi.",4,1)))</f>
        <v>2</v>
      </c>
      <c r="O7">
        <f>IF(Hoja4!U7="Sí, considero que el juego ha sido muy efectivo en promocionar la marca Pepsi.",1,IF(Hoja4!U7="Sí, en cierta medida, el juego ha tenido éxito en promocionar Pepsi.",2,IF(Hoja4!U7="No, el juego no ha tenido un impacto significativo en la promoción de Pepsi.",3,4)))</f>
        <v>1</v>
      </c>
      <c r="P7">
        <f>IF(Hoja4!V7="Excelente",1,IF(Hoja4!V7="Bueno",2,IF(Hoja4!V7="Regular",3,4)))</f>
        <v>1</v>
      </c>
      <c r="Q7">
        <f>IF(Hoja4!W7="Sí, me gustaría ver más juegos que incorporen marcas de manera creativa.",1,IF(Hoja4!W7="Sí, siempre y cuando la integración no sea intrusiva ni afecte la experiencia de juego.",2,IF(Hoja4!W7="No me importa si se incorporan marcas en los juegos.",3,4)))</f>
        <v>2</v>
      </c>
      <c r="R7" s="4">
        <f t="shared" si="0"/>
        <v>26</v>
      </c>
      <c r="S7">
        <f t="shared" si="1"/>
        <v>4</v>
      </c>
      <c r="T7">
        <f t="shared" si="2"/>
        <v>3</v>
      </c>
      <c r="U7">
        <f t="shared" si="3"/>
        <v>11</v>
      </c>
      <c r="V7">
        <f t="shared" si="4"/>
        <v>3</v>
      </c>
      <c r="W7">
        <f t="shared" si="5"/>
        <v>5</v>
      </c>
    </row>
    <row r="8" spans="2:23">
      <c r="B8" t="s">
        <v>153</v>
      </c>
      <c r="C8">
        <f>IF(Hoja4!I8="Una vez",1,IF(Hoja4!I8="Varias veces",2,IF(Hoja4!I8="Muchas veces",3,4)))</f>
        <v>4</v>
      </c>
      <c r="D8">
        <f>IF(Hoja4!J8="El interés en el personaje de Pepsiman.",1,IF(Hoja4!J8="La curiosidad por un juego relacionado con Pepsi.",2,IF(Hoja4!J8="La recomendación de amigos.",3,4)))</f>
        <v>4</v>
      </c>
      <c r="E8">
        <f>IF(Hoja4!K8="La he compartido con amigos o familiares cercanos.",1,IF(Hoja4!K8="La he compartido en redes sociales como Facebook, Twitter, o Instagram.",2,IF(Hoja4!K8="No he compartido mi experiencia con nadie.",3,4)))</f>
        <v>3</v>
      </c>
      <c r="F8">
        <f>IF(Hoja4!L8="Sí, definitivamente",1,IF(Hoja4!L8="Sí, un poco",2,IF(Hoja4!L8="No, no ha cambiado mi preferencia",3,4)))</f>
        <v>3</v>
      </c>
      <c r="G8">
        <f>IF(Hoja4!M8="Nunca he notado el logo de Pepsi mientras jugaba.",1,IF(Hoja4!M8="Lo vi ocasionalmente mientras jugaba.",2,IF(Hoja4!M8="Lo vi con frecuencia mientras jugaba.",3,4)))</f>
        <v>4</v>
      </c>
      <c r="H8">
        <f>IF(Hoja4!N8="1 Nada en absoluto",1,IF(Hoja4!N8="2 Casi nada",2,IF(Hoja4!N8="3 Algo",3,IF(Hoja4!N8="4 Mucho",4,5))))</f>
        <v>5</v>
      </c>
      <c r="I8">
        <f>IF(Hoja4!O8="Logo de Pepsi",1,IF(Hoja4!O8="Latas de Pepsi",2,IF(Hoja4!O8="Máquinas expendedoras de Pepsi",3,4)))</f>
        <v>1</v>
      </c>
      <c r="J8">
        <f>IF(Hoja4!P8="Sí, tuve que recoger latas de Pepsi.",1,IF(Hoja4!P8="Sí, tuve que beber latas de Pepsi de una máquina expendedora.",2,IF(Hoja4!P8="Sí, había anuncios de Pepsi en todo el juego.",3,4)))</f>
        <v>1</v>
      </c>
      <c r="K8">
        <f>IF(Hoja4!Q8="Sí, el juego ha sido muy efectivo.",1,IF(Hoja4!Q8="Sí, el juego ha tenido un impacto positivo en mi recuerdo de Pepsi.",2,IF(Hoja4!Q8="No estoy seguro/a si el juego ha influido en mi recuerdo de Pepsi.",3,4)))</f>
        <v>2</v>
      </c>
      <c r="L8">
        <f>IF(Hoja4!R8="Mi actitud hacia la marca Pepsi ha mejorado significativamente.",1,IF(Hoja4!R8="No estoy seguro/a de cómo ha afectado el juego a mi actitud hacia la marca Pepsi.",4,IF(Hoja4!R8="Mi actitud hacia la marca Pepsi ha empeorado ligeramente.",3,2)))</f>
        <v>1</v>
      </c>
      <c r="M8">
        <f>IF(Hoja4!S8="Bastante prominente",1,IF(Hoja4!S8="Moderadamente visible",2,IF(Hoja4!S8="Poco visible",3,4)))</f>
        <v>1</v>
      </c>
      <c r="N8">
        <f>IF(Hoja4!T8="No, el juego no me ha influenciado para consumir Pepsi.",2,IF(Hoja4!T8="No estoy seguro/a si el juego ha tenido algún efecto en mi elección de consumir Pepsi.",3,IF(Hoja4!T8="No creo que el juego tenga ninguna relación con el consumo de Pepsi.",4,1)))</f>
        <v>1</v>
      </c>
      <c r="O8">
        <f>IF(Hoja4!U8="Sí, considero que el juego ha sido muy efectivo en promocionar la marca Pepsi.",1,IF(Hoja4!U8="Sí, en cierta medida, el juego ha tenido éxito en promocionar Pepsi.",2,IF(Hoja4!U8="No, el juego no ha tenido un impacto significativo en la promoción de Pepsi.",3,4)))</f>
        <v>1</v>
      </c>
      <c r="P8">
        <f>IF(Hoja4!V8="Excelente",1,IF(Hoja4!V8="Bueno",2,IF(Hoja4!V8="Regular",3,4)))</f>
        <v>1</v>
      </c>
      <c r="Q8">
        <f>IF(Hoja4!W8="Sí, me gustaría ver más juegos que incorporen marcas de manera creativa.",1,IF(Hoja4!W8="Sí, siempre y cuando la integración no sea intrusiva ni afecte la experiencia de juego.",2,IF(Hoja4!W8="No me importa si se incorporan marcas en los juegos.",3,4)))</f>
        <v>1</v>
      </c>
      <c r="R8" s="4">
        <f t="shared" si="0"/>
        <v>33</v>
      </c>
      <c r="S8">
        <f t="shared" si="1"/>
        <v>11</v>
      </c>
      <c r="T8">
        <f t="shared" si="2"/>
        <v>4</v>
      </c>
      <c r="U8">
        <f t="shared" si="3"/>
        <v>11</v>
      </c>
      <c r="V8">
        <f t="shared" si="4"/>
        <v>3</v>
      </c>
      <c r="W8">
        <f t="shared" si="5"/>
        <v>4</v>
      </c>
    </row>
    <row r="9" spans="2:23">
      <c r="B9" t="s">
        <v>154</v>
      </c>
      <c r="C9">
        <f>IF(Hoja4!I9="Una vez",1,IF(Hoja4!I9="Varias veces",2,IF(Hoja4!I9="Muchas veces",3,4)))</f>
        <v>1</v>
      </c>
      <c r="D9">
        <f>IF(Hoja4!J9="El interés en el personaje de Pepsiman.",1,IF(Hoja4!J9="La curiosidad por un juego relacionado con Pepsi.",2,IF(Hoja4!J9="La recomendación de amigos.",3,4)))</f>
        <v>2</v>
      </c>
      <c r="E9">
        <f>IF(Hoja4!K9="La he compartido con amigos o familiares cercanos.",1,IF(Hoja4!K9="La he compartido en redes sociales como Facebook, Twitter, o Instagram.",2,IF(Hoja4!K9="No he compartido mi experiencia con nadie.",3,4)))</f>
        <v>1</v>
      </c>
      <c r="F9">
        <f>IF(Hoja4!L9="Sí, definitivamente",1,IF(Hoja4!L9="Sí, un poco",2,IF(Hoja4!L9="No, no ha cambiado mi preferencia",3,4)))</f>
        <v>1</v>
      </c>
      <c r="G9">
        <f>IF(Hoja4!M9="Nunca he notado el logo de Pepsi mientras jugaba.",1,IF(Hoja4!M9="Lo vi ocasionalmente mientras jugaba.",2,IF(Hoja4!M9="Lo vi con frecuencia mientras jugaba.",3,4)))</f>
        <v>2</v>
      </c>
      <c r="H9">
        <f>IF(Hoja4!N9="1 Nada en absoluto",1,IF(Hoja4!N9="2 Casi nada",2,IF(Hoja4!N9="3 Algo",3,IF(Hoja4!N9="4 Mucho",4,5))))</f>
        <v>2</v>
      </c>
      <c r="I9">
        <f>IF(Hoja4!O9="Logo de Pepsi",1,IF(Hoja4!O9="Latas de Pepsi",2,IF(Hoja4!O9="Máquinas expendedoras de Pepsi",3,4)))</f>
        <v>2</v>
      </c>
      <c r="J9">
        <f>IF(Hoja4!P9="Sí, tuve que recoger latas de Pepsi.",1,IF(Hoja4!P9="Sí, tuve que beber latas de Pepsi de una máquina expendedora.",2,IF(Hoja4!P9="Sí, había anuncios de Pepsi en todo el juego.",3,4)))</f>
        <v>2</v>
      </c>
      <c r="K9">
        <f>IF(Hoja4!Q9="Sí, el juego ha sido muy efectivo.",1,IF(Hoja4!Q9="Sí, el juego ha tenido un impacto positivo en mi recuerdo de Pepsi.",2,IF(Hoja4!Q9="No estoy seguro/a si el juego ha influido en mi recuerdo de Pepsi.",3,4)))</f>
        <v>1</v>
      </c>
      <c r="L9">
        <f>IF(Hoja4!R9="Mi actitud hacia la marca Pepsi ha mejorado significativamente.",1,IF(Hoja4!R9="No estoy seguro/a de cómo ha afectado el juego a mi actitud hacia la marca Pepsi.",4,IF(Hoja4!R9="Mi actitud hacia la marca Pepsi ha empeorado ligeramente.",3,2)))</f>
        <v>2</v>
      </c>
      <c r="M9">
        <f>IF(Hoja4!S9="Bastante prominente",1,IF(Hoja4!S9="Moderadamente visible",2,IF(Hoja4!S9="Poco visible",3,4)))</f>
        <v>2</v>
      </c>
      <c r="N9">
        <f>IF(Hoja4!T9="No, el juego no me ha influenciado para consumir Pepsi.",2,IF(Hoja4!T9="No estoy seguro/a si el juego ha tenido algún efecto en mi elección de consumir Pepsi.",3,IF(Hoja4!T9="No creo que el juego tenga ninguna relación con el consumo de Pepsi.",4,1)))</f>
        <v>3</v>
      </c>
      <c r="O9">
        <f>IF(Hoja4!U9="Sí, considero que el juego ha sido muy efectivo en promocionar la marca Pepsi.",1,IF(Hoja4!U9="Sí, en cierta medida, el juego ha tenido éxito en promocionar Pepsi.",2,IF(Hoja4!U9="No, el juego no ha tenido un impacto significativo en la promoción de Pepsi.",3,4)))</f>
        <v>1</v>
      </c>
      <c r="P9">
        <f>IF(Hoja4!V9="Excelente",1,IF(Hoja4!V9="Bueno",2,IF(Hoja4!V9="Regular",3,4)))</f>
        <v>2</v>
      </c>
      <c r="Q9">
        <f>IF(Hoja4!W9="Sí, me gustaría ver más juegos que incorporen marcas de manera creativa.",1,IF(Hoja4!W9="Sí, siempre y cuando la integración no sea intrusiva ni afecte la experiencia de juego.",2,IF(Hoja4!W9="No me importa si se incorporan marcas en los juegos.",3,4)))</f>
        <v>1</v>
      </c>
      <c r="R9" s="4">
        <f t="shared" si="0"/>
        <v>25</v>
      </c>
      <c r="S9">
        <f t="shared" si="1"/>
        <v>4</v>
      </c>
      <c r="T9">
        <f t="shared" si="2"/>
        <v>4</v>
      </c>
      <c r="U9">
        <f t="shared" si="3"/>
        <v>8</v>
      </c>
      <c r="V9">
        <f t="shared" si="4"/>
        <v>3</v>
      </c>
      <c r="W9">
        <f t="shared" si="5"/>
        <v>6</v>
      </c>
    </row>
    <row r="10" spans="2:23">
      <c r="B10" t="s">
        <v>155</v>
      </c>
      <c r="C10">
        <f>IF(Hoja4!I10="Una vez",1,IF(Hoja4!I10="Varias veces",2,IF(Hoja4!I10="Muchas veces",3,4)))</f>
        <v>2</v>
      </c>
      <c r="D10">
        <f>IF(Hoja4!J10="El interés en el personaje de Pepsiman.",1,IF(Hoja4!J10="La curiosidad por un juego relacionado con Pepsi.",2,IF(Hoja4!J10="La recomendación de amigos.",3,4)))</f>
        <v>1</v>
      </c>
      <c r="E10">
        <f>IF(Hoja4!K10="La he compartido con amigos o familiares cercanos.",1,IF(Hoja4!K10="La he compartido en redes sociales como Facebook, Twitter, o Instagram.",2,IF(Hoja4!K10="No he compartido mi experiencia con nadie.",3,4)))</f>
        <v>3</v>
      </c>
      <c r="F10">
        <f>IF(Hoja4!L10="Sí, definitivamente",1,IF(Hoja4!L10="Sí, un poco",2,IF(Hoja4!L10="No, no ha cambiado mi preferencia",3,4)))</f>
        <v>2</v>
      </c>
      <c r="G10">
        <f>IF(Hoja4!M10="Nunca he notado el logo de Pepsi mientras jugaba.",1,IF(Hoja4!M10="Lo vi ocasionalmente mientras jugaba.",2,IF(Hoja4!M10="Lo vi con frecuencia mientras jugaba.",3,4)))</f>
        <v>2</v>
      </c>
      <c r="H10">
        <f>IF(Hoja4!N10="1 Nada en absoluto",1,IF(Hoja4!N10="2 Casi nada",2,IF(Hoja4!N10="3 Algo",3,IF(Hoja4!N10="4 Mucho",4,5))))</f>
        <v>3</v>
      </c>
      <c r="I10">
        <f>IF(Hoja4!O10="Logo de Pepsi",1,IF(Hoja4!O10="Latas de Pepsi",2,IF(Hoja4!O10="Máquinas expendedoras de Pepsi",3,4)))</f>
        <v>1</v>
      </c>
      <c r="J10">
        <f>IF(Hoja4!P10="Sí, tuve que recoger latas de Pepsi.",1,IF(Hoja4!P10="Sí, tuve que beber latas de Pepsi de una máquina expendedora.",2,IF(Hoja4!P10="Sí, había anuncios de Pepsi en todo el juego.",3,4)))</f>
        <v>1</v>
      </c>
      <c r="K10">
        <f>IF(Hoja4!Q10="Sí, el juego ha sido muy efectivo.",1,IF(Hoja4!Q10="Sí, el juego ha tenido un impacto positivo en mi recuerdo de Pepsi.",2,IF(Hoja4!Q10="No estoy seguro/a si el juego ha influido en mi recuerdo de Pepsi.",3,4)))</f>
        <v>1</v>
      </c>
      <c r="L10">
        <f>IF(Hoja4!R10="Mi actitud hacia la marca Pepsi ha mejorado significativamente.",1,IF(Hoja4!R10="No estoy seguro/a de cómo ha afectado el juego a mi actitud hacia la marca Pepsi.",4,IF(Hoja4!R10="Mi actitud hacia la marca Pepsi ha empeorado ligeramente.",3,2)))</f>
        <v>1</v>
      </c>
      <c r="M10">
        <f>IF(Hoja4!S10="Bastante prominente",1,IF(Hoja4!S10="Moderadamente visible",2,IF(Hoja4!S10="Poco visible",3,4)))</f>
        <v>1</v>
      </c>
      <c r="N10">
        <f>IF(Hoja4!T10="No, el juego no me ha influenciado para consumir Pepsi.",2,IF(Hoja4!T10="No estoy seguro/a si el juego ha tenido algún efecto en mi elección de consumir Pepsi.",3,IF(Hoja4!T10="No creo que el juego tenga ninguna relación con el consumo de Pepsi.",4,1)))</f>
        <v>1</v>
      </c>
      <c r="O10">
        <f>IF(Hoja4!U10="Sí, considero que el juego ha sido muy efectivo en promocionar la marca Pepsi.",1,IF(Hoja4!U10="Sí, en cierta medida, el juego ha tenido éxito en promocionar Pepsi.",2,IF(Hoja4!U10="No, el juego no ha tenido un impacto significativo en la promoción de Pepsi.",3,4)))</f>
        <v>1</v>
      </c>
      <c r="P10">
        <f>IF(Hoja4!V10="Excelente",1,IF(Hoja4!V10="Bueno",2,IF(Hoja4!V10="Regular",3,4)))</f>
        <v>1</v>
      </c>
      <c r="Q10">
        <f>IF(Hoja4!W10="Sí, me gustaría ver más juegos que incorporen marcas de manera creativa.",1,IF(Hoja4!W10="Sí, siempre y cuando la integración no sea intrusiva ni afecte la experiencia de juego.",2,IF(Hoja4!W10="No me importa si se incorporan marcas en los juegos.",3,4)))</f>
        <v>1</v>
      </c>
      <c r="R10" s="4">
        <f t="shared" si="0"/>
        <v>22</v>
      </c>
      <c r="S10">
        <f t="shared" si="1"/>
        <v>6</v>
      </c>
      <c r="T10">
        <f t="shared" si="2"/>
        <v>3</v>
      </c>
      <c r="U10">
        <f t="shared" si="3"/>
        <v>7</v>
      </c>
      <c r="V10">
        <f t="shared" si="4"/>
        <v>2</v>
      </c>
      <c r="W10">
        <f t="shared" si="5"/>
        <v>4</v>
      </c>
    </row>
    <row r="11" spans="2:23">
      <c r="B11" t="s">
        <v>156</v>
      </c>
      <c r="C11">
        <f>IF(Hoja4!I11="Una vez",1,IF(Hoja4!I11="Varias veces",2,IF(Hoja4!I11="Muchas veces",3,4)))</f>
        <v>2</v>
      </c>
      <c r="D11">
        <f>IF(Hoja4!J11="El interés en el personaje de Pepsiman.",1,IF(Hoja4!J11="La curiosidad por un juego relacionado con Pepsi.",2,IF(Hoja4!J11="La recomendación de amigos.",3,4)))</f>
        <v>2</v>
      </c>
      <c r="E11">
        <f>IF(Hoja4!K11="La he compartido con amigos o familiares cercanos.",1,IF(Hoja4!K11="La he compartido en redes sociales como Facebook, Twitter, o Instagram.",2,IF(Hoja4!K11="No he compartido mi experiencia con nadie.",3,4)))</f>
        <v>3</v>
      </c>
      <c r="F11">
        <f>IF(Hoja4!L11="Sí, definitivamente",1,IF(Hoja4!L11="Sí, un poco",2,IF(Hoja4!L11="No, no ha cambiado mi preferencia",3,4)))</f>
        <v>1</v>
      </c>
      <c r="G11">
        <f>IF(Hoja4!M11="Nunca he notado el logo de Pepsi mientras jugaba.",1,IF(Hoja4!M11="Lo vi ocasionalmente mientras jugaba.",2,IF(Hoja4!M11="Lo vi con frecuencia mientras jugaba.",3,4)))</f>
        <v>3</v>
      </c>
      <c r="H11">
        <f>IF(Hoja4!N11="1 Nada en absoluto",1,IF(Hoja4!N11="2 Casi nada",2,IF(Hoja4!N11="3 Algo",3,IF(Hoja4!N11="4 Mucho",4,5))))</f>
        <v>3</v>
      </c>
      <c r="I11">
        <f>IF(Hoja4!O11="Logo de Pepsi",1,IF(Hoja4!O11="Latas de Pepsi",2,IF(Hoja4!O11="Máquinas expendedoras de Pepsi",3,4)))</f>
        <v>1</v>
      </c>
      <c r="J11">
        <f>IF(Hoja4!P11="Sí, tuve que recoger latas de Pepsi.",1,IF(Hoja4!P11="Sí, tuve que beber latas de Pepsi de una máquina expendedora.",2,IF(Hoja4!P11="Sí, había anuncios de Pepsi en todo el juego.",3,4)))</f>
        <v>3</v>
      </c>
      <c r="K11">
        <f>IF(Hoja4!Q11="Sí, el juego ha sido muy efectivo.",1,IF(Hoja4!Q11="Sí, el juego ha tenido un impacto positivo en mi recuerdo de Pepsi.",2,IF(Hoja4!Q11="No estoy seguro/a si el juego ha influido en mi recuerdo de Pepsi.",3,4)))</f>
        <v>1</v>
      </c>
      <c r="L11">
        <f>IF(Hoja4!R11="Mi actitud hacia la marca Pepsi ha mejorado significativamente.",1,IF(Hoja4!R11="No estoy seguro/a de cómo ha afectado el juego a mi actitud hacia la marca Pepsi.",4,IF(Hoja4!R11="Mi actitud hacia la marca Pepsi ha empeorado ligeramente.",3,2)))</f>
        <v>1</v>
      </c>
      <c r="M11">
        <f>IF(Hoja4!S11="Bastante prominente",1,IF(Hoja4!S11="Moderadamente visible",2,IF(Hoja4!S11="Poco visible",3,4)))</f>
        <v>2</v>
      </c>
      <c r="N11">
        <f>IF(Hoja4!T11="No, el juego no me ha influenciado para consumir Pepsi.",2,IF(Hoja4!T11="No estoy seguro/a si el juego ha tenido algún efecto en mi elección de consumir Pepsi.",3,IF(Hoja4!T11="No creo que el juego tenga ninguna relación con el consumo de Pepsi.",4,1)))</f>
        <v>1</v>
      </c>
      <c r="O11">
        <f>IF(Hoja4!U11="Sí, considero que el juego ha sido muy efectivo en promocionar la marca Pepsi.",1,IF(Hoja4!U11="Sí, en cierta medida, el juego ha tenido éxito en promocionar Pepsi.",2,IF(Hoja4!U11="No, el juego no ha tenido un impacto significativo en la promoción de Pepsi.",3,4)))</f>
        <v>1</v>
      </c>
      <c r="P11">
        <f>IF(Hoja4!V11="Excelente",1,IF(Hoja4!V11="Bueno",2,IF(Hoja4!V11="Regular",3,4)))</f>
        <v>3</v>
      </c>
      <c r="Q11">
        <f>IF(Hoja4!W11="Sí, me gustaría ver más juegos que incorporen marcas de manera creativa.",1,IF(Hoja4!W11="Sí, siempre y cuando la integración no sea intrusiva ni afecte la experiencia de juego.",2,IF(Hoja4!W11="No me importa si se incorporan marcas en los juegos.",3,4)))</f>
        <v>1</v>
      </c>
      <c r="R11" s="4">
        <f t="shared" si="0"/>
        <v>28</v>
      </c>
      <c r="S11">
        <f t="shared" si="1"/>
        <v>7</v>
      </c>
      <c r="T11">
        <f t="shared" si="2"/>
        <v>2</v>
      </c>
      <c r="U11">
        <f t="shared" si="3"/>
        <v>10</v>
      </c>
      <c r="V11">
        <f t="shared" si="4"/>
        <v>2</v>
      </c>
      <c r="W11">
        <f t="shared" si="5"/>
        <v>7</v>
      </c>
    </row>
    <row r="12" spans="2:23">
      <c r="B12" t="s">
        <v>157</v>
      </c>
      <c r="C12">
        <f>IF(Hoja4!I12="Una vez",1,IF(Hoja4!I12="Varias veces",2,IF(Hoja4!I12="Muchas veces",3,4)))</f>
        <v>2</v>
      </c>
      <c r="D12">
        <f>IF(Hoja4!J12="El interés en el personaje de Pepsiman.",1,IF(Hoja4!J12="La curiosidad por un juego relacionado con Pepsi.",2,IF(Hoja4!J12="La recomendación de amigos.",3,4)))</f>
        <v>4</v>
      </c>
      <c r="E12">
        <f>IF(Hoja4!K12="La he compartido con amigos o familiares cercanos.",1,IF(Hoja4!K12="La he compartido en redes sociales como Facebook, Twitter, o Instagram.",2,IF(Hoja4!K12="No he compartido mi experiencia con nadie.",3,4)))</f>
        <v>1</v>
      </c>
      <c r="F12">
        <f>IF(Hoja4!L12="Sí, definitivamente",1,IF(Hoja4!L12="Sí, un poco",2,IF(Hoja4!L12="No, no ha cambiado mi preferencia",3,4)))</f>
        <v>3</v>
      </c>
      <c r="G12">
        <f>IF(Hoja4!M12="Nunca he notado el logo de Pepsi mientras jugaba.",1,IF(Hoja4!M12="Lo vi ocasionalmente mientras jugaba.",2,IF(Hoja4!M12="Lo vi con frecuencia mientras jugaba.",3,4)))</f>
        <v>2</v>
      </c>
      <c r="H12">
        <f>IF(Hoja4!N12="1 Nada en absoluto",1,IF(Hoja4!N12="2 Casi nada",2,IF(Hoja4!N12="3 Algo",3,IF(Hoja4!N12="4 Mucho",4,5))))</f>
        <v>3</v>
      </c>
      <c r="I12">
        <f>IF(Hoja4!O12="Logo de Pepsi",1,IF(Hoja4!O12="Latas de Pepsi",2,IF(Hoja4!O12="Máquinas expendedoras de Pepsi",3,4)))</f>
        <v>2</v>
      </c>
      <c r="J12">
        <f>IF(Hoja4!P12="Sí, tuve que recoger latas de Pepsi.",1,IF(Hoja4!P12="Sí, tuve que beber latas de Pepsi de una máquina expendedora.",2,IF(Hoja4!P12="Sí, había anuncios de Pepsi en todo el juego.",3,4)))</f>
        <v>3</v>
      </c>
      <c r="K12">
        <f>IF(Hoja4!Q12="Sí, el juego ha sido muy efectivo.",1,IF(Hoja4!Q12="Sí, el juego ha tenido un impacto positivo en mi recuerdo de Pepsi.",2,IF(Hoja4!Q12="No estoy seguro/a si el juego ha influido en mi recuerdo de Pepsi.",3,4)))</f>
        <v>2</v>
      </c>
      <c r="L12">
        <f>IF(Hoja4!R12="Mi actitud hacia la marca Pepsi ha mejorado significativamente.",1,IF(Hoja4!R12="No estoy seguro/a de cómo ha afectado el juego a mi actitud hacia la marca Pepsi.",4,IF(Hoja4!R12="Mi actitud hacia la marca Pepsi ha empeorado ligeramente.",3,2)))</f>
        <v>2</v>
      </c>
      <c r="M12">
        <f>IF(Hoja4!S12="Bastante prominente",1,IF(Hoja4!S12="Moderadamente visible",2,IF(Hoja4!S12="Poco visible",3,4)))</f>
        <v>3</v>
      </c>
      <c r="N12">
        <f>IF(Hoja4!T12="No, el juego no me ha influenciado para consumir Pepsi.",2,IF(Hoja4!T12="No estoy seguro/a si el juego ha tenido algún efecto en mi elección de consumir Pepsi.",3,IF(Hoja4!T12="No creo que el juego tenga ninguna relación con el consumo de Pepsi.",4,1)))</f>
        <v>3</v>
      </c>
      <c r="O12">
        <f>IF(Hoja4!U12="Sí, considero que el juego ha sido muy efectivo en promocionar la marca Pepsi.",1,IF(Hoja4!U12="Sí, en cierta medida, el juego ha tenido éxito en promocionar Pepsi.",2,IF(Hoja4!U12="No, el juego no ha tenido un impacto significativo en la promoción de Pepsi.",3,4)))</f>
        <v>3</v>
      </c>
      <c r="P12">
        <f>IF(Hoja4!V12="Excelente",1,IF(Hoja4!V12="Bueno",2,IF(Hoja4!V12="Regular",3,4)))</f>
        <v>2</v>
      </c>
      <c r="Q12">
        <f>IF(Hoja4!W12="Sí, me gustaría ver más juegos que incorporen marcas de manera creativa.",1,IF(Hoja4!W12="Sí, siempre y cuando la integración no sea intrusiva ni afecte la experiencia de juego.",2,IF(Hoja4!W12="No me importa si se incorporan marcas en los juegos.",3,4)))</f>
        <v>3</v>
      </c>
      <c r="R12" s="4">
        <f t="shared" si="0"/>
        <v>38</v>
      </c>
      <c r="S12">
        <f t="shared" si="1"/>
        <v>7</v>
      </c>
      <c r="T12">
        <f t="shared" si="2"/>
        <v>6</v>
      </c>
      <c r="U12">
        <f t="shared" si="3"/>
        <v>10</v>
      </c>
      <c r="V12">
        <f t="shared" si="4"/>
        <v>4</v>
      </c>
      <c r="W12">
        <f t="shared" si="5"/>
        <v>11</v>
      </c>
    </row>
    <row r="13" spans="2:23">
      <c r="B13" t="s">
        <v>158</v>
      </c>
      <c r="C13">
        <f>IF(Hoja4!I13="Una vez",1,IF(Hoja4!I13="Varias veces",2,IF(Hoja4!I13="Muchas veces",3,4)))</f>
        <v>2</v>
      </c>
      <c r="D13">
        <f>IF(Hoja4!J13="El interés en el personaje de Pepsiman.",1,IF(Hoja4!J13="La curiosidad por un juego relacionado con Pepsi.",2,IF(Hoja4!J13="La recomendación de amigos.",3,4)))</f>
        <v>1</v>
      </c>
      <c r="E13">
        <f>IF(Hoja4!K13="La he compartido con amigos o familiares cercanos.",1,IF(Hoja4!K13="La he compartido en redes sociales como Facebook, Twitter, o Instagram.",2,IF(Hoja4!K13="No he compartido mi experiencia con nadie.",3,4)))</f>
        <v>1</v>
      </c>
      <c r="F13">
        <f>IF(Hoja4!L13="Sí, definitivamente",1,IF(Hoja4!L13="Sí, un poco",2,IF(Hoja4!L13="No, no ha cambiado mi preferencia",3,4)))</f>
        <v>2</v>
      </c>
      <c r="G13">
        <f>IF(Hoja4!M13="Nunca he notado el logo de Pepsi mientras jugaba.",1,IF(Hoja4!M13="Lo vi ocasionalmente mientras jugaba.",2,IF(Hoja4!M13="Lo vi con frecuencia mientras jugaba.",3,4)))</f>
        <v>2</v>
      </c>
      <c r="H13">
        <f>IF(Hoja4!N13="1 Nada en absoluto",1,IF(Hoja4!N13="2 Casi nada",2,IF(Hoja4!N13="3 Algo",3,IF(Hoja4!N13="4 Mucho",4,5))))</f>
        <v>4</v>
      </c>
      <c r="I13">
        <f>IF(Hoja4!O13="Logo de Pepsi",1,IF(Hoja4!O13="Latas de Pepsi",2,IF(Hoja4!O13="Máquinas expendedoras de Pepsi",3,4)))</f>
        <v>1</v>
      </c>
      <c r="J13">
        <f>IF(Hoja4!P13="Sí, tuve que recoger latas de Pepsi.",1,IF(Hoja4!P13="Sí, tuve que beber latas de Pepsi de una máquina expendedora.",2,IF(Hoja4!P13="Sí, había anuncios de Pepsi en todo el juego.",3,4)))</f>
        <v>3</v>
      </c>
      <c r="K13">
        <f>IF(Hoja4!Q13="Sí, el juego ha sido muy efectivo.",1,IF(Hoja4!Q13="Sí, el juego ha tenido un impacto positivo en mi recuerdo de Pepsi.",2,IF(Hoja4!Q13="No estoy seguro/a si el juego ha influido en mi recuerdo de Pepsi.",3,4)))</f>
        <v>1</v>
      </c>
      <c r="L13">
        <f>IF(Hoja4!R13="Mi actitud hacia la marca Pepsi ha mejorado significativamente.",1,IF(Hoja4!R13="No estoy seguro/a de cómo ha afectado el juego a mi actitud hacia la marca Pepsi.",4,IF(Hoja4!R13="Mi actitud hacia la marca Pepsi ha empeorado ligeramente.",3,2)))</f>
        <v>2</v>
      </c>
      <c r="M13">
        <f>IF(Hoja4!S13="Bastante prominente",1,IF(Hoja4!S13="Moderadamente visible",2,IF(Hoja4!S13="Poco visible",3,4)))</f>
        <v>2</v>
      </c>
      <c r="N13">
        <f>IF(Hoja4!T13="No, el juego no me ha influenciado para consumir Pepsi.",2,IF(Hoja4!T13="No estoy seguro/a si el juego ha tenido algún efecto en mi elección de consumir Pepsi.",3,IF(Hoja4!T13="No creo que el juego tenga ninguna relación con el consumo de Pepsi.",4,1)))</f>
        <v>3</v>
      </c>
      <c r="O13">
        <f>IF(Hoja4!U13="Sí, considero que el juego ha sido muy efectivo en promocionar la marca Pepsi.",1,IF(Hoja4!U13="Sí, en cierta medida, el juego ha tenido éxito en promocionar Pepsi.",2,IF(Hoja4!U13="No, el juego no ha tenido un impacto significativo en la promoción de Pepsi.",3,4)))</f>
        <v>2</v>
      </c>
      <c r="P13">
        <f>IF(Hoja4!V13="Excelente",1,IF(Hoja4!V13="Bueno",2,IF(Hoja4!V13="Regular",3,4)))</f>
        <v>2</v>
      </c>
      <c r="Q13">
        <f>IF(Hoja4!W13="Sí, me gustaría ver más juegos que incorporen marcas de manera creativa.",1,IF(Hoja4!W13="Sí, siempre y cuando la integración no sea intrusiva ni afecte la experiencia de juego.",2,IF(Hoja4!W13="No me importa si se incorporan marcas en los juegos.",3,4)))</f>
        <v>1</v>
      </c>
      <c r="R13" s="4">
        <f t="shared" si="0"/>
        <v>29</v>
      </c>
      <c r="S13">
        <f t="shared" si="1"/>
        <v>4</v>
      </c>
      <c r="T13">
        <f t="shared" si="2"/>
        <v>5</v>
      </c>
      <c r="U13">
        <f t="shared" si="3"/>
        <v>10</v>
      </c>
      <c r="V13">
        <f t="shared" si="4"/>
        <v>3</v>
      </c>
      <c r="W13">
        <f t="shared" si="5"/>
        <v>7</v>
      </c>
    </row>
    <row r="14" spans="2:23">
      <c r="B14" t="s">
        <v>159</v>
      </c>
      <c r="C14">
        <f>IF(Hoja4!I14="Una vez",1,IF(Hoja4!I14="Varias veces",2,IF(Hoja4!I14="Muchas veces",3,4)))</f>
        <v>2</v>
      </c>
      <c r="D14">
        <f>IF(Hoja4!J14="El interés en el personaje de Pepsiman.",1,IF(Hoja4!J14="La curiosidad por un juego relacionado con Pepsi.",2,IF(Hoja4!J14="La recomendación de amigos.",3,4)))</f>
        <v>2</v>
      </c>
      <c r="E14">
        <f>IF(Hoja4!K14="La he compartido con amigos o familiares cercanos.",1,IF(Hoja4!K14="La he compartido en redes sociales como Facebook, Twitter, o Instagram.",2,IF(Hoja4!K14="No he compartido mi experiencia con nadie.",3,4)))</f>
        <v>1</v>
      </c>
      <c r="F14">
        <f>IF(Hoja4!L14="Sí, definitivamente",1,IF(Hoja4!L14="Sí, un poco",2,IF(Hoja4!L14="No, no ha cambiado mi preferencia",3,4)))</f>
        <v>4</v>
      </c>
      <c r="G14">
        <f>IF(Hoja4!M14="Nunca he notado el logo de Pepsi mientras jugaba.",1,IF(Hoja4!M14="Lo vi ocasionalmente mientras jugaba.",2,IF(Hoja4!M14="Lo vi con frecuencia mientras jugaba.",3,4)))</f>
        <v>2</v>
      </c>
      <c r="H14">
        <f>IF(Hoja4!N14="1 Nada en absoluto",1,IF(Hoja4!N14="2 Casi nada",2,IF(Hoja4!N14="3 Algo",3,IF(Hoja4!N14="4 Mucho",4,5))))</f>
        <v>1</v>
      </c>
      <c r="I14">
        <f>IF(Hoja4!O14="Logo de Pepsi",1,IF(Hoja4!O14="Latas de Pepsi",2,IF(Hoja4!O14="Máquinas expendedoras de Pepsi",3,4)))</f>
        <v>2</v>
      </c>
      <c r="J14">
        <f>IF(Hoja4!P14="Sí, tuve que recoger latas de Pepsi.",1,IF(Hoja4!P14="Sí, tuve que beber latas de Pepsi de una máquina expendedora.",2,IF(Hoja4!P14="Sí, había anuncios de Pepsi en todo el juego.",3,4)))</f>
        <v>3</v>
      </c>
      <c r="K14">
        <f>IF(Hoja4!Q14="Sí, el juego ha sido muy efectivo.",1,IF(Hoja4!Q14="Sí, el juego ha tenido un impacto positivo en mi recuerdo de Pepsi.",2,IF(Hoja4!Q14="No estoy seguro/a si el juego ha influido en mi recuerdo de Pepsi.",3,4)))</f>
        <v>4</v>
      </c>
      <c r="L14">
        <f>IF(Hoja4!R14="Mi actitud hacia la marca Pepsi ha mejorado significativamente.",1,IF(Hoja4!R14="No estoy seguro/a de cómo ha afectado el juego a mi actitud hacia la marca Pepsi.",4,IF(Hoja4!R14="Mi actitud hacia la marca Pepsi ha empeorado ligeramente.",3,2)))</f>
        <v>4</v>
      </c>
      <c r="M14">
        <f>IF(Hoja4!S14="Bastante prominente",1,IF(Hoja4!S14="Moderadamente visible",2,IF(Hoja4!S14="Poco visible",3,4)))</f>
        <v>3</v>
      </c>
      <c r="N14">
        <f>IF(Hoja4!T14="No, el juego no me ha influenciado para consumir Pepsi.",2,IF(Hoja4!T14="No estoy seguro/a si el juego ha tenido algún efecto en mi elección de consumir Pepsi.",3,IF(Hoja4!T14="No creo que el juego tenga ninguna relación con el consumo de Pepsi.",4,1)))</f>
        <v>4</v>
      </c>
      <c r="O14">
        <f>IF(Hoja4!U14="Sí, considero que el juego ha sido muy efectivo en promocionar la marca Pepsi.",1,IF(Hoja4!U14="Sí, en cierta medida, el juego ha tenido éxito en promocionar Pepsi.",2,IF(Hoja4!U14="No, el juego no ha tenido un impacto significativo en la promoción de Pepsi.",3,4)))</f>
        <v>4</v>
      </c>
      <c r="P14">
        <f>IF(Hoja4!V14="Excelente",1,IF(Hoja4!V14="Bueno",2,IF(Hoja4!V14="Regular",3,4)))</f>
        <v>3</v>
      </c>
      <c r="Q14">
        <f>IF(Hoja4!W14="Sí, me gustaría ver más juegos que incorporen marcas de manera creativa.",1,IF(Hoja4!W14="Sí, siempre y cuando la integración no sea intrusiva ni afecte la experiencia de juego.",2,IF(Hoja4!W14="No me importa si se incorporan marcas en los juegos.",3,4)))</f>
        <v>4</v>
      </c>
      <c r="R14" s="4">
        <f t="shared" si="0"/>
        <v>43</v>
      </c>
      <c r="S14">
        <f t="shared" si="1"/>
        <v>5</v>
      </c>
      <c r="T14">
        <f t="shared" si="2"/>
        <v>8</v>
      </c>
      <c r="U14">
        <f t="shared" si="3"/>
        <v>8</v>
      </c>
      <c r="V14">
        <f t="shared" si="4"/>
        <v>8</v>
      </c>
      <c r="W14">
        <f t="shared" si="5"/>
        <v>14</v>
      </c>
    </row>
    <row r="15" spans="2:23">
      <c r="B15" t="s">
        <v>160</v>
      </c>
      <c r="C15">
        <f>IF(Hoja4!I15="Una vez",1,IF(Hoja4!I15="Varias veces",2,IF(Hoja4!I15="Muchas veces",3,4)))</f>
        <v>2</v>
      </c>
      <c r="D15">
        <f>IF(Hoja4!J15="El interés en el personaje de Pepsiman.",1,IF(Hoja4!J15="La curiosidad por un juego relacionado con Pepsi.",2,IF(Hoja4!J15="La recomendación de amigos.",3,4)))</f>
        <v>2</v>
      </c>
      <c r="E15">
        <f>IF(Hoja4!K15="La he compartido con amigos o familiares cercanos.",1,IF(Hoja4!K15="La he compartido en redes sociales como Facebook, Twitter, o Instagram.",2,IF(Hoja4!K15="No he compartido mi experiencia con nadie.",3,4)))</f>
        <v>2</v>
      </c>
      <c r="F15">
        <f>IF(Hoja4!L15="Sí, definitivamente",1,IF(Hoja4!L15="Sí, un poco",2,IF(Hoja4!L15="No, no ha cambiado mi preferencia",3,4)))</f>
        <v>3</v>
      </c>
      <c r="G15">
        <f>IF(Hoja4!M15="Nunca he notado el logo de Pepsi mientras jugaba.",1,IF(Hoja4!M15="Lo vi ocasionalmente mientras jugaba.",2,IF(Hoja4!M15="Lo vi con frecuencia mientras jugaba.",3,4)))</f>
        <v>3</v>
      </c>
      <c r="H15">
        <f>IF(Hoja4!N15="1 Nada en absoluto",1,IF(Hoja4!N15="2 Casi nada",2,IF(Hoja4!N15="3 Algo",3,IF(Hoja4!N15="4 Mucho",4,5))))</f>
        <v>1</v>
      </c>
      <c r="I15">
        <f>IF(Hoja4!O15="Logo de Pepsi",1,IF(Hoja4!O15="Latas de Pepsi",2,IF(Hoja4!O15="Máquinas expendedoras de Pepsi",3,4)))</f>
        <v>2</v>
      </c>
      <c r="J15">
        <f>IF(Hoja4!P15="Sí, tuve que recoger latas de Pepsi.",1,IF(Hoja4!P15="Sí, tuve que beber latas de Pepsi de una máquina expendedora.",2,IF(Hoja4!P15="Sí, había anuncios de Pepsi en todo el juego.",3,4)))</f>
        <v>1</v>
      </c>
      <c r="K15">
        <f>IF(Hoja4!Q15="Sí, el juego ha sido muy efectivo.",1,IF(Hoja4!Q15="Sí, el juego ha tenido un impacto positivo en mi recuerdo de Pepsi.",2,IF(Hoja4!Q15="No estoy seguro/a si el juego ha influido en mi recuerdo de Pepsi.",3,4)))</f>
        <v>4</v>
      </c>
      <c r="L15">
        <f>IF(Hoja4!R15="Mi actitud hacia la marca Pepsi ha mejorado significativamente.",1,IF(Hoja4!R15="No estoy seguro/a de cómo ha afectado el juego a mi actitud hacia la marca Pepsi.",4,IF(Hoja4!R15="Mi actitud hacia la marca Pepsi ha empeorado ligeramente.",3,2)))</f>
        <v>4</v>
      </c>
      <c r="M15">
        <f>IF(Hoja4!S15="Bastante prominente",1,IF(Hoja4!S15="Moderadamente visible",2,IF(Hoja4!S15="Poco visible",3,4)))</f>
        <v>3</v>
      </c>
      <c r="N15">
        <f>IF(Hoja4!T15="No, el juego no me ha influenciado para consumir Pepsi.",2,IF(Hoja4!T15="No estoy seguro/a si el juego ha tenido algún efecto en mi elección de consumir Pepsi.",3,IF(Hoja4!T15="No creo que el juego tenga ninguna relación con el consumo de Pepsi.",4,1)))</f>
        <v>2</v>
      </c>
      <c r="O15">
        <f>IF(Hoja4!U15="Sí, considero que el juego ha sido muy efectivo en promocionar la marca Pepsi.",1,IF(Hoja4!U15="Sí, en cierta medida, el juego ha tenido éxito en promocionar Pepsi.",2,IF(Hoja4!U15="No, el juego no ha tenido un impacto significativo en la promoción de Pepsi.",3,4)))</f>
        <v>1</v>
      </c>
      <c r="P15">
        <f>IF(Hoja4!V15="Excelente",1,IF(Hoja4!V15="Bueno",2,IF(Hoja4!V15="Regular",3,4)))</f>
        <v>3</v>
      </c>
      <c r="Q15">
        <f>IF(Hoja4!W15="Sí, me gustaría ver más juegos que incorporen marcas de manera creativa.",1,IF(Hoja4!W15="Sí, siempre y cuando la integración no sea intrusiva ni afecte la experiencia de juego.",2,IF(Hoja4!W15="No me importa si se incorporan marcas en los juegos.",3,4)))</f>
        <v>2</v>
      </c>
      <c r="R15" s="4">
        <f t="shared" si="0"/>
        <v>35</v>
      </c>
      <c r="S15">
        <f t="shared" si="1"/>
        <v>6</v>
      </c>
      <c r="T15">
        <f t="shared" si="2"/>
        <v>5</v>
      </c>
      <c r="U15">
        <f t="shared" si="3"/>
        <v>7</v>
      </c>
      <c r="V15">
        <f t="shared" si="4"/>
        <v>8</v>
      </c>
      <c r="W15">
        <f t="shared" si="5"/>
        <v>9</v>
      </c>
    </row>
    <row r="16" spans="2:23">
      <c r="B16" t="s">
        <v>161</v>
      </c>
      <c r="C16">
        <f>IF(Hoja4!I16="Una vez",1,IF(Hoja4!I16="Varias veces",2,IF(Hoja4!I16="Muchas veces",3,4)))</f>
        <v>4</v>
      </c>
      <c r="D16">
        <f>IF(Hoja4!J16="El interés en el personaje de Pepsiman.",1,IF(Hoja4!J16="La curiosidad por un juego relacionado con Pepsi.",2,IF(Hoja4!J16="La recomendación de amigos.",3,4)))</f>
        <v>4</v>
      </c>
      <c r="E16">
        <f>IF(Hoja4!K16="La he compartido con amigos o familiares cercanos.",1,IF(Hoja4!K16="La he compartido en redes sociales como Facebook, Twitter, o Instagram.",2,IF(Hoja4!K16="No he compartido mi experiencia con nadie.",3,4)))</f>
        <v>3</v>
      </c>
      <c r="F16">
        <f>IF(Hoja4!L16="Sí, definitivamente",1,IF(Hoja4!L16="Sí, un poco",2,IF(Hoja4!L16="No, no ha cambiado mi preferencia",3,4)))</f>
        <v>4</v>
      </c>
      <c r="G16">
        <f>IF(Hoja4!M16="Nunca he notado el logo de Pepsi mientras jugaba.",1,IF(Hoja4!M16="Lo vi ocasionalmente mientras jugaba.",2,IF(Hoja4!M16="Lo vi con frecuencia mientras jugaba.",3,4)))</f>
        <v>4</v>
      </c>
      <c r="H16">
        <f>IF(Hoja4!N16="1 Nada en absoluto",1,IF(Hoja4!N16="2 Casi nada",2,IF(Hoja4!N16="3 Algo",3,IF(Hoja4!N16="4 Mucho",4,5))))</f>
        <v>4</v>
      </c>
      <c r="I16">
        <f>IF(Hoja4!O16="Logo de Pepsi",1,IF(Hoja4!O16="Latas de Pepsi",2,IF(Hoja4!O16="Máquinas expendedoras de Pepsi",3,4)))</f>
        <v>3</v>
      </c>
      <c r="J16">
        <f>IF(Hoja4!P16="Sí, tuve que recoger latas de Pepsi.",1,IF(Hoja4!P16="Sí, tuve que beber latas de Pepsi de una máquina expendedora.",2,IF(Hoja4!P16="Sí, había anuncios de Pepsi en todo el juego.",3,4)))</f>
        <v>4</v>
      </c>
      <c r="K16">
        <f>IF(Hoja4!Q16="Sí, el juego ha sido muy efectivo.",1,IF(Hoja4!Q16="Sí, el juego ha tenido un impacto positivo en mi recuerdo de Pepsi.",2,IF(Hoja4!Q16="No estoy seguro/a si el juego ha influido en mi recuerdo de Pepsi.",3,4)))</f>
        <v>4</v>
      </c>
      <c r="L16">
        <f>IF(Hoja4!R16="Mi actitud hacia la marca Pepsi ha mejorado significativamente.",1,IF(Hoja4!R16="No estoy seguro/a de cómo ha afectado el juego a mi actitud hacia la marca Pepsi.",4,IF(Hoja4!R16="Mi actitud hacia la marca Pepsi ha empeorado ligeramente.",3,2)))</f>
        <v>4</v>
      </c>
      <c r="M16">
        <f>IF(Hoja4!S16="Bastante prominente",1,IF(Hoja4!S16="Moderadamente visible",2,IF(Hoja4!S16="Poco visible",3,4)))</f>
        <v>4</v>
      </c>
      <c r="N16">
        <f>IF(Hoja4!T16="No, el juego no me ha influenciado para consumir Pepsi.",2,IF(Hoja4!T16="No estoy seguro/a si el juego ha tenido algún efecto en mi elección de consumir Pepsi.",3,IF(Hoja4!T16="No creo que el juego tenga ninguna relación con el consumo de Pepsi.",4,1)))</f>
        <v>4</v>
      </c>
      <c r="O16">
        <f>IF(Hoja4!U16="Sí, considero que el juego ha sido muy efectivo en promocionar la marca Pepsi.",1,IF(Hoja4!U16="Sí, en cierta medida, el juego ha tenido éxito en promocionar Pepsi.",2,IF(Hoja4!U16="No, el juego no ha tenido un impacto significativo en la promoción de Pepsi.",3,4)))</f>
        <v>4</v>
      </c>
      <c r="P16">
        <f>IF(Hoja4!V16="Excelente",1,IF(Hoja4!V16="Bueno",2,IF(Hoja4!V16="Regular",3,4)))</f>
        <v>4</v>
      </c>
      <c r="Q16">
        <f>IF(Hoja4!W16="Sí, me gustaría ver más juegos que incorporen marcas de manera creativa.",1,IF(Hoja4!W16="Sí, siempre y cuando la integración no sea intrusiva ni afecte la experiencia de juego.",2,IF(Hoja4!W16="No me importa si se incorporan marcas en los juegos.",3,4)))</f>
        <v>4</v>
      </c>
      <c r="R16" s="4">
        <f t="shared" si="0"/>
        <v>58</v>
      </c>
      <c r="S16">
        <f t="shared" si="1"/>
        <v>11</v>
      </c>
      <c r="T16">
        <f t="shared" si="2"/>
        <v>8</v>
      </c>
      <c r="U16">
        <f t="shared" si="3"/>
        <v>15</v>
      </c>
      <c r="V16">
        <f t="shared" si="4"/>
        <v>8</v>
      </c>
      <c r="W16">
        <f t="shared" si="5"/>
        <v>16</v>
      </c>
    </row>
    <row r="17" spans="2:23">
      <c r="B17" t="s">
        <v>162</v>
      </c>
      <c r="C17">
        <f>IF(Hoja4!I17="Una vez",1,IF(Hoja4!I17="Varias veces",2,IF(Hoja4!I17="Muchas veces",3,4)))</f>
        <v>4</v>
      </c>
      <c r="D17">
        <f>IF(Hoja4!J17="El interés en el personaje de Pepsiman.",1,IF(Hoja4!J17="La curiosidad por un juego relacionado con Pepsi.",2,IF(Hoja4!J17="La recomendación de amigos.",3,4)))</f>
        <v>2</v>
      </c>
      <c r="E17">
        <f>IF(Hoja4!K17="La he compartido con amigos o familiares cercanos.",1,IF(Hoja4!K17="La he compartido en redes sociales como Facebook, Twitter, o Instagram.",2,IF(Hoja4!K17="No he compartido mi experiencia con nadie.",3,4)))</f>
        <v>3</v>
      </c>
      <c r="F17">
        <f>IF(Hoja4!L17="Sí, definitivamente",1,IF(Hoja4!L17="Sí, un poco",2,IF(Hoja4!L17="No, no ha cambiado mi preferencia",3,4)))</f>
        <v>2</v>
      </c>
      <c r="G17">
        <f>IF(Hoja4!M17="Nunca he notado el logo de Pepsi mientras jugaba.",1,IF(Hoja4!M17="Lo vi ocasionalmente mientras jugaba.",2,IF(Hoja4!M17="Lo vi con frecuencia mientras jugaba.",3,4)))</f>
        <v>2</v>
      </c>
      <c r="H17">
        <f>IF(Hoja4!N17="1 Nada en absoluto",1,IF(Hoja4!N17="2 Casi nada",2,IF(Hoja4!N17="3 Algo",3,IF(Hoja4!N17="4 Mucho",4,5))))</f>
        <v>1</v>
      </c>
      <c r="I17">
        <f>IF(Hoja4!O17="Logo de Pepsi",1,IF(Hoja4!O17="Latas de Pepsi",2,IF(Hoja4!O17="Máquinas expendedoras de Pepsi",3,4)))</f>
        <v>1</v>
      </c>
      <c r="J17">
        <f>IF(Hoja4!P17="Sí, tuve que recoger latas de Pepsi.",1,IF(Hoja4!P17="Sí, tuve que beber latas de Pepsi de una máquina expendedora.",2,IF(Hoja4!P17="Sí, había anuncios de Pepsi en todo el juego.",3,4)))</f>
        <v>1</v>
      </c>
      <c r="K17">
        <f>IF(Hoja4!Q17="Sí, el juego ha sido muy efectivo.",1,IF(Hoja4!Q17="Sí, el juego ha tenido un impacto positivo en mi recuerdo de Pepsi.",2,IF(Hoja4!Q17="No estoy seguro/a si el juego ha influido en mi recuerdo de Pepsi.",3,4)))</f>
        <v>1</v>
      </c>
      <c r="L17">
        <f>IF(Hoja4!R17="Mi actitud hacia la marca Pepsi ha mejorado significativamente.",1,IF(Hoja4!R17="No estoy seguro/a de cómo ha afectado el juego a mi actitud hacia la marca Pepsi.",4,IF(Hoja4!R17="Mi actitud hacia la marca Pepsi ha empeorado ligeramente.",3,2)))</f>
        <v>2</v>
      </c>
      <c r="M17">
        <f>IF(Hoja4!S17="Bastante prominente",1,IF(Hoja4!S17="Moderadamente visible",2,IF(Hoja4!S17="Poco visible",3,4)))</f>
        <v>1</v>
      </c>
      <c r="N17">
        <f>IF(Hoja4!T17="No, el juego no me ha influenciado para consumir Pepsi.",2,IF(Hoja4!T17="No estoy seguro/a si el juego ha tenido algún efecto en mi elección de consumir Pepsi.",3,IF(Hoja4!T17="No creo que el juego tenga ninguna relación con el consumo de Pepsi.",4,1)))</f>
        <v>1</v>
      </c>
      <c r="O17">
        <f>IF(Hoja4!U17="Sí, considero que el juego ha sido muy efectivo en promocionar la marca Pepsi.",1,IF(Hoja4!U17="Sí, en cierta medida, el juego ha tenido éxito en promocionar Pepsi.",2,IF(Hoja4!U17="No, el juego no ha tenido un impacto significativo en la promoción de Pepsi.",3,4)))</f>
        <v>1</v>
      </c>
      <c r="P17">
        <f>IF(Hoja4!V17="Excelente",1,IF(Hoja4!V17="Bueno",2,IF(Hoja4!V17="Regular",3,4)))</f>
        <v>1</v>
      </c>
      <c r="Q17">
        <f>IF(Hoja4!W17="Sí, me gustaría ver más juegos que incorporen marcas de manera creativa.",1,IF(Hoja4!W17="Sí, siempre y cuando la integración no sea intrusiva ni afecte la experiencia de juego.",2,IF(Hoja4!W17="No me importa si se incorporan marcas en los juegos.",3,4)))</f>
        <v>1</v>
      </c>
      <c r="R17" s="4">
        <f t="shared" si="0"/>
        <v>24</v>
      </c>
      <c r="S17">
        <f t="shared" si="1"/>
        <v>9</v>
      </c>
      <c r="T17">
        <f t="shared" si="2"/>
        <v>3</v>
      </c>
      <c r="U17">
        <f t="shared" si="3"/>
        <v>5</v>
      </c>
      <c r="V17">
        <f t="shared" si="4"/>
        <v>3</v>
      </c>
      <c r="W17">
        <f t="shared" si="5"/>
        <v>4</v>
      </c>
    </row>
    <row r="18" spans="2:23">
      <c r="B18" t="s">
        <v>163</v>
      </c>
      <c r="C18">
        <f>IF(Hoja4!I18="Una vez",1,IF(Hoja4!I18="Varias veces",2,IF(Hoja4!I18="Muchas veces",3,4)))</f>
        <v>3</v>
      </c>
      <c r="D18">
        <f>IF(Hoja4!J18="El interés en el personaje de Pepsiman.",1,IF(Hoja4!J18="La curiosidad por un juego relacionado con Pepsi.",2,IF(Hoja4!J18="La recomendación de amigos.",3,4)))</f>
        <v>4</v>
      </c>
      <c r="E18">
        <f>IF(Hoja4!K18="La he compartido con amigos o familiares cercanos.",1,IF(Hoja4!K18="La he compartido en redes sociales como Facebook, Twitter, o Instagram.",2,IF(Hoja4!K18="No he compartido mi experiencia con nadie.",3,4)))</f>
        <v>3</v>
      </c>
      <c r="F18">
        <f>IF(Hoja4!L18="Sí, definitivamente",1,IF(Hoja4!L18="Sí, un poco",2,IF(Hoja4!L18="No, no ha cambiado mi preferencia",3,4)))</f>
        <v>3</v>
      </c>
      <c r="G18">
        <f>IF(Hoja4!M18="Nunca he notado el logo de Pepsi mientras jugaba.",1,IF(Hoja4!M18="Lo vi ocasionalmente mientras jugaba.",2,IF(Hoja4!M18="Lo vi con frecuencia mientras jugaba.",3,4)))</f>
        <v>1</v>
      </c>
      <c r="H18">
        <f>IF(Hoja4!N18="1 Nada en absoluto",1,IF(Hoja4!N18="2 Casi nada",2,IF(Hoja4!N18="3 Algo",3,IF(Hoja4!N18="4 Mucho",4,5))))</f>
        <v>4</v>
      </c>
      <c r="I18">
        <f>IF(Hoja4!O18="Logo de Pepsi",1,IF(Hoja4!O18="Latas de Pepsi",2,IF(Hoja4!O18="Máquinas expendedoras de Pepsi",3,4)))</f>
        <v>4</v>
      </c>
      <c r="J18">
        <f>IF(Hoja4!P18="Sí, tuve que recoger latas de Pepsi.",1,IF(Hoja4!P18="Sí, tuve que beber latas de Pepsi de una máquina expendedora.",2,IF(Hoja4!P18="Sí, había anuncios de Pepsi en todo el juego.",3,4)))</f>
        <v>1</v>
      </c>
      <c r="K18">
        <f>IF(Hoja4!Q18="Sí, el juego ha sido muy efectivo.",1,IF(Hoja4!Q18="Sí, el juego ha tenido un impacto positivo en mi recuerdo de Pepsi.",2,IF(Hoja4!Q18="No estoy seguro/a si el juego ha influido en mi recuerdo de Pepsi.",3,4)))</f>
        <v>3</v>
      </c>
      <c r="L18">
        <f>IF(Hoja4!R18="Mi actitud hacia la marca Pepsi ha mejorado significativamente.",1,IF(Hoja4!R18="No estoy seguro/a de cómo ha afectado el juego a mi actitud hacia la marca Pepsi.",4,IF(Hoja4!R18="Mi actitud hacia la marca Pepsi ha empeorado ligeramente.",3,2)))</f>
        <v>2</v>
      </c>
      <c r="M18">
        <f>IF(Hoja4!S18="Bastante prominente",1,IF(Hoja4!S18="Moderadamente visible",2,IF(Hoja4!S18="Poco visible",3,4)))</f>
        <v>2</v>
      </c>
      <c r="N18">
        <f>IF(Hoja4!T18="No, el juego no me ha influenciado para consumir Pepsi.",2,IF(Hoja4!T18="No estoy seguro/a si el juego ha tenido algún efecto en mi elección de consumir Pepsi.",3,IF(Hoja4!T18="No creo que el juego tenga ninguna relación con el consumo de Pepsi.",4,1)))</f>
        <v>2</v>
      </c>
      <c r="O18">
        <f>IF(Hoja4!U18="Sí, considero que el juego ha sido muy efectivo en promocionar la marca Pepsi.",1,IF(Hoja4!U18="Sí, en cierta medida, el juego ha tenido éxito en promocionar Pepsi.",2,IF(Hoja4!U18="No, el juego no ha tenido un impacto significativo en la promoción de Pepsi.",3,4)))</f>
        <v>3</v>
      </c>
      <c r="P18">
        <f>IF(Hoja4!V18="Excelente",1,IF(Hoja4!V18="Bueno",2,IF(Hoja4!V18="Regular",3,4)))</f>
        <v>2</v>
      </c>
      <c r="Q18">
        <f>IF(Hoja4!W18="Sí, me gustaría ver más juegos que incorporen marcas de manera creativa.",1,IF(Hoja4!W18="Sí, siempre y cuando la integración no sea intrusiva ni afecte la experiencia de juego.",2,IF(Hoja4!W18="No me importa si se incorporan marcas en los juegos.",3,4)))</f>
        <v>3</v>
      </c>
      <c r="R18" s="4">
        <f t="shared" si="0"/>
        <v>40</v>
      </c>
      <c r="S18">
        <f t="shared" si="1"/>
        <v>10</v>
      </c>
      <c r="T18">
        <f t="shared" si="2"/>
        <v>5</v>
      </c>
      <c r="U18">
        <f t="shared" si="3"/>
        <v>10</v>
      </c>
      <c r="V18">
        <f t="shared" si="4"/>
        <v>5</v>
      </c>
      <c r="W18">
        <f t="shared" si="5"/>
        <v>10</v>
      </c>
    </row>
    <row r="19" spans="2:23">
      <c r="B19" t="s">
        <v>164</v>
      </c>
      <c r="C19">
        <f>IF(Hoja4!I19="Una vez",1,IF(Hoja4!I19="Varias veces",2,IF(Hoja4!I19="Muchas veces",3,4)))</f>
        <v>4</v>
      </c>
      <c r="D19">
        <f>IF(Hoja4!J19="El interés en el personaje de Pepsiman.",1,IF(Hoja4!J19="La curiosidad por un juego relacionado con Pepsi.",2,IF(Hoja4!J19="La recomendación de amigos.",3,4)))</f>
        <v>4</v>
      </c>
      <c r="E19">
        <f>IF(Hoja4!K19="La he compartido con amigos o familiares cercanos.",1,IF(Hoja4!K19="La he compartido en redes sociales como Facebook, Twitter, o Instagram.",2,IF(Hoja4!K19="No he compartido mi experiencia con nadie.",3,4)))</f>
        <v>3</v>
      </c>
      <c r="F19">
        <f>IF(Hoja4!L19="Sí, definitivamente",1,IF(Hoja4!L19="Sí, un poco",2,IF(Hoja4!L19="No, no ha cambiado mi preferencia",3,4)))</f>
        <v>3</v>
      </c>
      <c r="G19">
        <f>IF(Hoja4!M19="Nunca he notado el logo de Pepsi mientras jugaba.",1,IF(Hoja4!M19="Lo vi ocasionalmente mientras jugaba.",2,IF(Hoja4!M19="Lo vi con frecuencia mientras jugaba.",3,4)))</f>
        <v>1</v>
      </c>
      <c r="H19">
        <f>IF(Hoja4!N19="1 Nada en absoluto",1,IF(Hoja4!N19="2 Casi nada",2,IF(Hoja4!N19="3 Algo",3,IF(Hoja4!N19="4 Mucho",4,5))))</f>
        <v>1</v>
      </c>
      <c r="I19">
        <f>IF(Hoja4!O19="Logo de Pepsi",1,IF(Hoja4!O19="Latas de Pepsi",2,IF(Hoja4!O19="Máquinas expendedoras de Pepsi",3,4)))</f>
        <v>4</v>
      </c>
      <c r="J19">
        <f>IF(Hoja4!P19="Sí, tuve que recoger latas de Pepsi.",1,IF(Hoja4!P19="Sí, tuve que beber latas de Pepsi de una máquina expendedora.",2,IF(Hoja4!P19="Sí, había anuncios de Pepsi en todo el juego.",3,4)))</f>
        <v>4</v>
      </c>
      <c r="K19">
        <f>IF(Hoja4!Q19="Sí, el juego ha sido muy efectivo.",1,IF(Hoja4!Q19="Sí, el juego ha tenido un impacto positivo en mi recuerdo de Pepsi.",2,IF(Hoja4!Q19="No estoy seguro/a si el juego ha influido en mi recuerdo de Pepsi.",3,4)))</f>
        <v>1</v>
      </c>
      <c r="L19">
        <f>IF(Hoja4!R19="Mi actitud hacia la marca Pepsi ha mejorado significativamente.",1,IF(Hoja4!R19="No estoy seguro/a de cómo ha afectado el juego a mi actitud hacia la marca Pepsi.",4,IF(Hoja4!R19="Mi actitud hacia la marca Pepsi ha empeorado ligeramente.",3,2)))</f>
        <v>4</v>
      </c>
      <c r="M19">
        <f>IF(Hoja4!S19="Bastante prominente",1,IF(Hoja4!S19="Moderadamente visible",2,IF(Hoja4!S19="Poco visible",3,4)))</f>
        <v>4</v>
      </c>
      <c r="N19">
        <f>IF(Hoja4!T19="No, el juego no me ha influenciado para consumir Pepsi.",2,IF(Hoja4!T19="No estoy seguro/a si el juego ha tenido algún efecto en mi elección de consumir Pepsi.",3,IF(Hoja4!T19="No creo que el juego tenga ninguna relación con el consumo de Pepsi.",4,1)))</f>
        <v>4</v>
      </c>
      <c r="O19">
        <f>IF(Hoja4!U19="Sí, considero que el juego ha sido muy efectivo en promocionar la marca Pepsi.",1,IF(Hoja4!U19="Sí, en cierta medida, el juego ha tenido éxito en promocionar Pepsi.",2,IF(Hoja4!U19="No, el juego no ha tenido un impacto significativo en la promoción de Pepsi.",3,4)))</f>
        <v>4</v>
      </c>
      <c r="P19">
        <f>IF(Hoja4!V19="Excelente",1,IF(Hoja4!V19="Bueno",2,IF(Hoja4!V19="Regular",3,4)))</f>
        <v>4</v>
      </c>
      <c r="Q19">
        <f>IF(Hoja4!W19="Sí, me gustaría ver más juegos que incorporen marcas de manera creativa.",1,IF(Hoja4!W19="Sí, siempre y cuando la integración no sea intrusiva ni afecte la experiencia de juego.",2,IF(Hoja4!W19="No me importa si se incorporan marcas en los juegos.",3,4)))</f>
        <v>3</v>
      </c>
      <c r="R19" s="4">
        <f t="shared" si="0"/>
        <v>48</v>
      </c>
      <c r="S19">
        <f t="shared" si="1"/>
        <v>11</v>
      </c>
      <c r="T19">
        <f t="shared" si="2"/>
        <v>7</v>
      </c>
      <c r="U19">
        <f t="shared" si="3"/>
        <v>10</v>
      </c>
      <c r="V19">
        <f t="shared" si="4"/>
        <v>5</v>
      </c>
      <c r="W19">
        <f t="shared" si="5"/>
        <v>15</v>
      </c>
    </row>
    <row r="20" spans="2:23">
      <c r="B20" t="s">
        <v>165</v>
      </c>
      <c r="C20">
        <f>IF(Hoja4!I20="Una vez",1,IF(Hoja4!I20="Varias veces",2,IF(Hoja4!I20="Muchas veces",3,4)))</f>
        <v>1</v>
      </c>
      <c r="D20">
        <f>IF(Hoja4!J20="El interés en el personaje de Pepsiman.",1,IF(Hoja4!J20="La curiosidad por un juego relacionado con Pepsi.",2,IF(Hoja4!J20="La recomendación de amigos.",3,4)))</f>
        <v>1</v>
      </c>
      <c r="E20">
        <f>IF(Hoja4!K20="La he compartido con amigos o familiares cercanos.",1,IF(Hoja4!K20="La he compartido en redes sociales como Facebook, Twitter, o Instagram.",2,IF(Hoja4!K20="No he compartido mi experiencia con nadie.",3,4)))</f>
        <v>1</v>
      </c>
      <c r="F20">
        <f>IF(Hoja4!L20="Sí, definitivamente",1,IF(Hoja4!L20="Sí, un poco",2,IF(Hoja4!L20="No, no ha cambiado mi preferencia",3,4)))</f>
        <v>1</v>
      </c>
      <c r="G20">
        <f>IF(Hoja4!M20="Nunca he notado el logo de Pepsi mientras jugaba.",1,IF(Hoja4!M20="Lo vi ocasionalmente mientras jugaba.",2,IF(Hoja4!M20="Lo vi con frecuencia mientras jugaba.",3,4)))</f>
        <v>2</v>
      </c>
      <c r="H20">
        <f>IF(Hoja4!N20="1 Nada en absoluto",1,IF(Hoja4!N20="2 Casi nada",2,IF(Hoja4!N20="3 Algo",3,IF(Hoja4!N20="4 Mucho",4,5))))</f>
        <v>5</v>
      </c>
      <c r="I20">
        <f>IF(Hoja4!O20="Logo de Pepsi",1,IF(Hoja4!O20="Latas de Pepsi",2,IF(Hoja4!O20="Máquinas expendedoras de Pepsi",3,4)))</f>
        <v>1</v>
      </c>
      <c r="J20">
        <f>IF(Hoja4!P20="Sí, tuve que recoger latas de Pepsi.",1,IF(Hoja4!P20="Sí, tuve que beber latas de Pepsi de una máquina expendedora.",2,IF(Hoja4!P20="Sí, había anuncios de Pepsi en todo el juego.",3,4)))</f>
        <v>1</v>
      </c>
      <c r="K20">
        <f>IF(Hoja4!Q20="Sí, el juego ha sido muy efectivo.",1,IF(Hoja4!Q20="Sí, el juego ha tenido un impacto positivo en mi recuerdo de Pepsi.",2,IF(Hoja4!Q20="No estoy seguro/a si el juego ha influido en mi recuerdo de Pepsi.",3,4)))</f>
        <v>1</v>
      </c>
      <c r="L20">
        <f>IF(Hoja4!R20="Mi actitud hacia la marca Pepsi ha mejorado significativamente.",1,IF(Hoja4!R20="No estoy seguro/a de cómo ha afectado el juego a mi actitud hacia la marca Pepsi.",4,IF(Hoja4!R20="Mi actitud hacia la marca Pepsi ha empeorado ligeramente.",3,2)))</f>
        <v>1</v>
      </c>
      <c r="M20">
        <f>IF(Hoja4!S20="Bastante prominente",1,IF(Hoja4!S20="Moderadamente visible",2,IF(Hoja4!S20="Poco visible",3,4)))</f>
        <v>1</v>
      </c>
      <c r="N20">
        <f>IF(Hoja4!T20="No, el juego no me ha influenciado para consumir Pepsi.",2,IF(Hoja4!T20="No estoy seguro/a si el juego ha tenido algún efecto en mi elección de consumir Pepsi.",3,IF(Hoja4!T20="No creo que el juego tenga ninguna relación con el consumo de Pepsi.",4,1)))</f>
        <v>1</v>
      </c>
      <c r="O20">
        <f>IF(Hoja4!U20="Sí, considero que el juego ha sido muy efectivo en promocionar la marca Pepsi.",1,IF(Hoja4!U20="Sí, en cierta medida, el juego ha tenido éxito en promocionar Pepsi.",2,IF(Hoja4!U20="No, el juego no ha tenido un impacto significativo en la promoción de Pepsi.",3,4)))</f>
        <v>1</v>
      </c>
      <c r="P20">
        <f>IF(Hoja4!V20="Excelente",1,IF(Hoja4!V20="Bueno",2,IF(Hoja4!V20="Regular",3,4)))</f>
        <v>1</v>
      </c>
      <c r="Q20">
        <f>IF(Hoja4!W20="Sí, me gustaría ver más juegos que incorporen marcas de manera creativa.",1,IF(Hoja4!W20="Sí, siempre y cuando la integración no sea intrusiva ni afecte la experiencia de juego.",2,IF(Hoja4!W20="No me importa si se incorporan marcas en los juegos.",3,4)))</f>
        <v>1</v>
      </c>
      <c r="R20" s="4">
        <f t="shared" si="0"/>
        <v>20</v>
      </c>
      <c r="S20">
        <f t="shared" si="1"/>
        <v>3</v>
      </c>
      <c r="T20">
        <f t="shared" si="2"/>
        <v>2</v>
      </c>
      <c r="U20">
        <f t="shared" si="3"/>
        <v>9</v>
      </c>
      <c r="V20">
        <f t="shared" si="4"/>
        <v>2</v>
      </c>
      <c r="W20">
        <f t="shared" si="5"/>
        <v>4</v>
      </c>
    </row>
    <row r="21" spans="2:23">
      <c r="B21" t="s">
        <v>166</v>
      </c>
      <c r="C21">
        <f>IF(Hoja4!I21="Una vez",1,IF(Hoja4!I21="Varias veces",2,IF(Hoja4!I21="Muchas veces",3,4)))</f>
        <v>4</v>
      </c>
      <c r="D21">
        <f>IF(Hoja4!J21="El interés en el personaje de Pepsiman.",1,IF(Hoja4!J21="La curiosidad por un juego relacionado con Pepsi.",2,IF(Hoja4!J21="La recomendación de amigos.",3,4)))</f>
        <v>4</v>
      </c>
      <c r="E21">
        <f>IF(Hoja4!K21="La he compartido con amigos o familiares cercanos.",1,IF(Hoja4!K21="La he compartido en redes sociales como Facebook, Twitter, o Instagram.",2,IF(Hoja4!K21="No he compartido mi experiencia con nadie.",3,4)))</f>
        <v>3</v>
      </c>
      <c r="F21">
        <f>IF(Hoja4!L21="Sí, definitivamente",1,IF(Hoja4!L21="Sí, un poco",2,IF(Hoja4!L21="No, no ha cambiado mi preferencia",3,4)))</f>
        <v>4</v>
      </c>
      <c r="G21">
        <f>IF(Hoja4!M21="Nunca he notado el logo de Pepsi mientras jugaba.",1,IF(Hoja4!M21="Lo vi ocasionalmente mientras jugaba.",2,IF(Hoja4!M21="Lo vi con frecuencia mientras jugaba.",3,4)))</f>
        <v>4</v>
      </c>
      <c r="H21">
        <f>IF(Hoja4!N21="1 Nada en absoluto",1,IF(Hoja4!N21="2 Casi nada",2,IF(Hoja4!N21="3 Algo",3,IF(Hoja4!N21="4 Mucho",4,5))))</f>
        <v>5</v>
      </c>
      <c r="I21">
        <f>IF(Hoja4!O21="Logo de Pepsi",1,IF(Hoja4!O21="Latas de Pepsi",2,IF(Hoja4!O21="Máquinas expendedoras de Pepsi",3,4)))</f>
        <v>2</v>
      </c>
      <c r="J21">
        <f>IF(Hoja4!P21="Sí, tuve que recoger latas de Pepsi.",1,IF(Hoja4!P21="Sí, tuve que beber latas de Pepsi de una máquina expendedora.",2,IF(Hoja4!P21="Sí, había anuncios de Pepsi en todo el juego.",3,4)))</f>
        <v>4</v>
      </c>
      <c r="K21">
        <f>IF(Hoja4!Q21="Sí, el juego ha sido muy efectivo.",1,IF(Hoja4!Q21="Sí, el juego ha tenido un impacto positivo en mi recuerdo de Pepsi.",2,IF(Hoja4!Q21="No estoy seguro/a si el juego ha influido en mi recuerdo de Pepsi.",3,4)))</f>
        <v>4</v>
      </c>
      <c r="L21">
        <f>IF(Hoja4!R21="Mi actitud hacia la marca Pepsi ha mejorado significativamente.",1,IF(Hoja4!R21="No estoy seguro/a de cómo ha afectado el juego a mi actitud hacia la marca Pepsi.",4,IF(Hoja4!R21="Mi actitud hacia la marca Pepsi ha empeorado ligeramente.",3,2)))</f>
        <v>1</v>
      </c>
      <c r="M21">
        <f>IF(Hoja4!S21="Bastante prominente",1,IF(Hoja4!S21="Moderadamente visible",2,IF(Hoja4!S21="Poco visible",3,4)))</f>
        <v>4</v>
      </c>
      <c r="N21">
        <f>IF(Hoja4!T21="No, el juego no me ha influenciado para consumir Pepsi.",2,IF(Hoja4!T21="No estoy seguro/a si el juego ha tenido algún efecto en mi elección de consumir Pepsi.",3,IF(Hoja4!T21="No creo que el juego tenga ninguna relación con el consumo de Pepsi.",4,1)))</f>
        <v>4</v>
      </c>
      <c r="O21">
        <f>IF(Hoja4!U21="Sí, considero que el juego ha sido muy efectivo en promocionar la marca Pepsi.",1,IF(Hoja4!U21="Sí, en cierta medida, el juego ha tenido éxito en promocionar Pepsi.",2,IF(Hoja4!U21="No, el juego no ha tenido un impacto significativo en la promoción de Pepsi.",3,4)))</f>
        <v>4</v>
      </c>
      <c r="P21">
        <f>IF(Hoja4!V21="Excelente",1,IF(Hoja4!V21="Bueno",2,IF(Hoja4!V21="Regular",3,4)))</f>
        <v>2</v>
      </c>
      <c r="Q21">
        <f>IF(Hoja4!W21="Sí, me gustaría ver más juegos que incorporen marcas de manera creativa.",1,IF(Hoja4!W21="Sí, siempre y cuando la integración no sea intrusiva ni afecte la experiencia de juego.",2,IF(Hoja4!W21="No me importa si se incorporan marcas en los juegos.",3,4)))</f>
        <v>4</v>
      </c>
      <c r="R21" s="4">
        <f t="shared" si="0"/>
        <v>53</v>
      </c>
      <c r="S21">
        <f t="shared" si="1"/>
        <v>11</v>
      </c>
      <c r="T21">
        <f t="shared" si="2"/>
        <v>8</v>
      </c>
      <c r="U21">
        <f t="shared" si="3"/>
        <v>15</v>
      </c>
      <c r="V21">
        <f t="shared" si="4"/>
        <v>5</v>
      </c>
      <c r="W21">
        <f t="shared" si="5"/>
        <v>14</v>
      </c>
    </row>
    <row r="22" spans="2:23">
      <c r="B22" t="s">
        <v>167</v>
      </c>
      <c r="C22">
        <f>IF(Hoja4!I22="Una vez",1,IF(Hoja4!I22="Varias veces",2,IF(Hoja4!I22="Muchas veces",3,4)))</f>
        <v>4</v>
      </c>
      <c r="D22">
        <f>IF(Hoja4!J22="El interés en el personaje de Pepsiman.",1,IF(Hoja4!J22="La curiosidad por un juego relacionado con Pepsi.",2,IF(Hoja4!J22="La recomendación de amigos.",3,4)))</f>
        <v>4</v>
      </c>
      <c r="E22">
        <f>IF(Hoja4!K22="La he compartido con amigos o familiares cercanos.",1,IF(Hoja4!K22="La he compartido en redes sociales como Facebook, Twitter, o Instagram.",2,IF(Hoja4!K22="No he compartido mi experiencia con nadie.",3,4)))</f>
        <v>3</v>
      </c>
      <c r="F22">
        <f>IF(Hoja4!L22="Sí, definitivamente",1,IF(Hoja4!L22="Sí, un poco",2,IF(Hoja4!L22="No, no ha cambiado mi preferencia",3,4)))</f>
        <v>4</v>
      </c>
      <c r="G22">
        <f>IF(Hoja4!M22="Nunca he notado el logo de Pepsi mientras jugaba.",1,IF(Hoja4!M22="Lo vi ocasionalmente mientras jugaba.",2,IF(Hoja4!M22="Lo vi con frecuencia mientras jugaba.",3,4)))</f>
        <v>1</v>
      </c>
      <c r="H22">
        <f>IF(Hoja4!N22="1 Nada en absoluto",1,IF(Hoja4!N22="2 Casi nada",2,IF(Hoja4!N22="3 Algo",3,IF(Hoja4!N22="4 Mucho",4,5))))</f>
        <v>1</v>
      </c>
      <c r="I22">
        <f>IF(Hoja4!O22="Logo de Pepsi",1,IF(Hoja4!O22="Latas de Pepsi",2,IF(Hoja4!O22="Máquinas expendedoras de Pepsi",3,4)))</f>
        <v>4</v>
      </c>
      <c r="J22">
        <f>IF(Hoja4!P22="Sí, tuve que recoger latas de Pepsi.",1,IF(Hoja4!P22="Sí, tuve que beber latas de Pepsi de una máquina expendedora.",2,IF(Hoja4!P22="Sí, había anuncios de Pepsi en todo el juego.",3,4)))</f>
        <v>4</v>
      </c>
      <c r="K22">
        <f>IF(Hoja4!Q22="Sí, el juego ha sido muy efectivo.",1,IF(Hoja4!Q22="Sí, el juego ha tenido un impacto positivo en mi recuerdo de Pepsi.",2,IF(Hoja4!Q22="No estoy seguro/a si el juego ha influido en mi recuerdo de Pepsi.",3,4)))</f>
        <v>4</v>
      </c>
      <c r="L22">
        <f>IF(Hoja4!R22="Mi actitud hacia la marca Pepsi ha mejorado significativamente.",1,IF(Hoja4!R22="No estoy seguro/a de cómo ha afectado el juego a mi actitud hacia la marca Pepsi.",4,IF(Hoja4!R22="Mi actitud hacia la marca Pepsi ha empeorado ligeramente.",3,2)))</f>
        <v>4</v>
      </c>
      <c r="M22">
        <f>IF(Hoja4!S22="Bastante prominente",1,IF(Hoja4!S22="Moderadamente visible",2,IF(Hoja4!S22="Poco visible",3,4)))</f>
        <v>4</v>
      </c>
      <c r="N22">
        <f>IF(Hoja4!T22="No, el juego no me ha influenciado para consumir Pepsi.",2,IF(Hoja4!T22="No estoy seguro/a si el juego ha tenido algún efecto en mi elección de consumir Pepsi.",3,IF(Hoja4!T22="No creo que el juego tenga ninguna relación con el consumo de Pepsi.",4,1)))</f>
        <v>4</v>
      </c>
      <c r="O22">
        <f>IF(Hoja4!U22="Sí, considero que el juego ha sido muy efectivo en promocionar la marca Pepsi.",1,IF(Hoja4!U22="Sí, en cierta medida, el juego ha tenido éxito en promocionar Pepsi.",2,IF(Hoja4!U22="No, el juego no ha tenido un impacto significativo en la promoción de Pepsi.",3,4)))</f>
        <v>4</v>
      </c>
      <c r="P22">
        <f>IF(Hoja4!V22="Excelente",1,IF(Hoja4!V22="Bueno",2,IF(Hoja4!V22="Regular",3,4)))</f>
        <v>4</v>
      </c>
      <c r="Q22">
        <f>IF(Hoja4!W22="Sí, me gustaría ver más juegos que incorporen marcas de manera creativa.",1,IF(Hoja4!W22="Sí, siempre y cuando la integración no sea intrusiva ni afecte la experiencia de juego.",2,IF(Hoja4!W22="No me importa si se incorporan marcas en los juegos.",3,4)))</f>
        <v>4</v>
      </c>
      <c r="R22" s="4">
        <f t="shared" si="0"/>
        <v>53</v>
      </c>
      <c r="S22">
        <f t="shared" si="1"/>
        <v>11</v>
      </c>
      <c r="T22">
        <f t="shared" si="2"/>
        <v>8</v>
      </c>
      <c r="U22">
        <f t="shared" si="3"/>
        <v>10</v>
      </c>
      <c r="V22">
        <f t="shared" si="4"/>
        <v>8</v>
      </c>
      <c r="W22">
        <f t="shared" si="5"/>
        <v>16</v>
      </c>
    </row>
    <row r="23" spans="2:23">
      <c r="B23" t="s">
        <v>168</v>
      </c>
      <c r="C23">
        <f>IF(Hoja4!I23="Una vez",1,IF(Hoja4!I23="Varias veces",2,IF(Hoja4!I23="Muchas veces",3,4)))</f>
        <v>4</v>
      </c>
      <c r="D23">
        <f>IF(Hoja4!J23="El interés en el personaje de Pepsiman.",1,IF(Hoja4!J23="La curiosidad por un juego relacionado con Pepsi.",2,IF(Hoja4!J23="La recomendación de amigos.",3,4)))</f>
        <v>4</v>
      </c>
      <c r="E23">
        <f>IF(Hoja4!K23="La he compartido con amigos o familiares cercanos.",1,IF(Hoja4!K23="La he compartido en redes sociales como Facebook, Twitter, o Instagram.",2,IF(Hoja4!K23="No he compartido mi experiencia con nadie.",3,4)))</f>
        <v>3</v>
      </c>
      <c r="F23">
        <f>IF(Hoja4!L23="Sí, definitivamente",1,IF(Hoja4!L23="Sí, un poco",2,IF(Hoja4!L23="No, no ha cambiado mi preferencia",3,4)))</f>
        <v>4</v>
      </c>
      <c r="G23">
        <f>IF(Hoja4!M23="Nunca he notado el logo de Pepsi mientras jugaba.",1,IF(Hoja4!M23="Lo vi ocasionalmente mientras jugaba.",2,IF(Hoja4!M23="Lo vi con frecuencia mientras jugaba.",3,4)))</f>
        <v>1</v>
      </c>
      <c r="H23">
        <f>IF(Hoja4!N23="1 Nada en absoluto",1,IF(Hoja4!N23="2 Casi nada",2,IF(Hoja4!N23="3 Algo",3,IF(Hoja4!N23="4 Mucho",4,5))))</f>
        <v>1</v>
      </c>
      <c r="I23">
        <f>IF(Hoja4!O23="Logo de Pepsi",1,IF(Hoja4!O23="Latas de Pepsi",2,IF(Hoja4!O23="Máquinas expendedoras de Pepsi",3,4)))</f>
        <v>4</v>
      </c>
      <c r="J23">
        <f>IF(Hoja4!P23="Sí, tuve que recoger latas de Pepsi.",1,IF(Hoja4!P23="Sí, tuve que beber latas de Pepsi de una máquina expendedora.",2,IF(Hoja4!P23="Sí, había anuncios de Pepsi en todo el juego.",3,4)))</f>
        <v>4</v>
      </c>
      <c r="K23">
        <f>IF(Hoja4!Q23="Sí, el juego ha sido muy efectivo.",1,IF(Hoja4!Q23="Sí, el juego ha tenido un impacto positivo en mi recuerdo de Pepsi.",2,IF(Hoja4!Q23="No estoy seguro/a si el juego ha influido en mi recuerdo de Pepsi.",3,4)))</f>
        <v>4</v>
      </c>
      <c r="L23">
        <f>IF(Hoja4!R23="Mi actitud hacia la marca Pepsi ha mejorado significativamente.",1,IF(Hoja4!R23="No estoy seguro/a de cómo ha afectado el juego a mi actitud hacia la marca Pepsi.",4,IF(Hoja4!R23="Mi actitud hacia la marca Pepsi ha empeorado ligeramente.",3,2)))</f>
        <v>4</v>
      </c>
      <c r="M23">
        <f>IF(Hoja4!S23="Bastante prominente",1,IF(Hoja4!S23="Moderadamente visible",2,IF(Hoja4!S23="Poco visible",3,4)))</f>
        <v>4</v>
      </c>
      <c r="N23">
        <f>IF(Hoja4!T23="No, el juego no me ha influenciado para consumir Pepsi.",2,IF(Hoja4!T23="No estoy seguro/a si el juego ha tenido algún efecto en mi elección de consumir Pepsi.",3,IF(Hoja4!T23="No creo que el juego tenga ninguna relación con el consumo de Pepsi.",4,1)))</f>
        <v>4</v>
      </c>
      <c r="O23">
        <f>IF(Hoja4!U23="Sí, considero que el juego ha sido muy efectivo en promocionar la marca Pepsi.",1,IF(Hoja4!U23="Sí, en cierta medida, el juego ha tenido éxito en promocionar Pepsi.",2,IF(Hoja4!U23="No, el juego no ha tenido un impacto significativo en la promoción de Pepsi.",3,4)))</f>
        <v>4</v>
      </c>
      <c r="P23">
        <f>IF(Hoja4!V23="Excelente",1,IF(Hoja4!V23="Bueno",2,IF(Hoja4!V23="Regular",3,4)))</f>
        <v>4</v>
      </c>
      <c r="Q23">
        <f>IF(Hoja4!W23="Sí, me gustaría ver más juegos que incorporen marcas de manera creativa.",1,IF(Hoja4!W23="Sí, siempre y cuando la integración no sea intrusiva ni afecte la experiencia de juego.",2,IF(Hoja4!W23="No me importa si se incorporan marcas en los juegos.",3,4)))</f>
        <v>4</v>
      </c>
      <c r="R23" s="4">
        <f t="shared" si="0"/>
        <v>53</v>
      </c>
      <c r="S23">
        <f t="shared" si="1"/>
        <v>11</v>
      </c>
      <c r="T23">
        <f t="shared" si="2"/>
        <v>8</v>
      </c>
      <c r="U23">
        <f t="shared" si="3"/>
        <v>10</v>
      </c>
      <c r="V23">
        <f t="shared" si="4"/>
        <v>8</v>
      </c>
      <c r="W23">
        <f t="shared" si="5"/>
        <v>16</v>
      </c>
    </row>
    <row r="24" spans="2:23">
      <c r="B24" t="s">
        <v>169</v>
      </c>
      <c r="C24">
        <f>IF(Hoja4!I24="Una vez",1,IF(Hoja4!I24="Varias veces",2,IF(Hoja4!I24="Muchas veces",3,4)))</f>
        <v>4</v>
      </c>
      <c r="D24">
        <f>IF(Hoja4!J24="El interés en el personaje de Pepsiman.",1,IF(Hoja4!J24="La curiosidad por un juego relacionado con Pepsi.",2,IF(Hoja4!J24="La recomendación de amigos.",3,4)))</f>
        <v>4</v>
      </c>
      <c r="E24">
        <f>IF(Hoja4!K24="La he compartido con amigos o familiares cercanos.",1,IF(Hoja4!K24="La he compartido en redes sociales como Facebook, Twitter, o Instagram.",2,IF(Hoja4!K24="No he compartido mi experiencia con nadie.",3,4)))</f>
        <v>3</v>
      </c>
      <c r="F24">
        <f>IF(Hoja4!L24="Sí, definitivamente",1,IF(Hoja4!L24="Sí, un poco",2,IF(Hoja4!L24="No, no ha cambiado mi preferencia",3,4)))</f>
        <v>4</v>
      </c>
      <c r="G24">
        <f>IF(Hoja4!M24="Nunca he notado el logo de Pepsi mientras jugaba.",1,IF(Hoja4!M24="Lo vi ocasionalmente mientras jugaba.",2,IF(Hoja4!M24="Lo vi con frecuencia mientras jugaba.",3,4)))</f>
        <v>1</v>
      </c>
      <c r="H24">
        <f>IF(Hoja4!N24="1 Nada en absoluto",1,IF(Hoja4!N24="2 Casi nada",2,IF(Hoja4!N24="3 Algo",3,IF(Hoja4!N24="4 Mucho",4,5))))</f>
        <v>1</v>
      </c>
      <c r="I24">
        <f>IF(Hoja4!O24="Logo de Pepsi",1,IF(Hoja4!O24="Latas de Pepsi",2,IF(Hoja4!O24="Máquinas expendedoras de Pepsi",3,4)))</f>
        <v>4</v>
      </c>
      <c r="J24">
        <f>IF(Hoja4!P24="Sí, tuve que recoger latas de Pepsi.",1,IF(Hoja4!P24="Sí, tuve que beber latas de Pepsi de una máquina expendedora.",2,IF(Hoja4!P24="Sí, había anuncios de Pepsi en todo el juego.",3,4)))</f>
        <v>4</v>
      </c>
      <c r="K24">
        <f>IF(Hoja4!Q24="Sí, el juego ha sido muy efectivo.",1,IF(Hoja4!Q24="Sí, el juego ha tenido un impacto positivo en mi recuerdo de Pepsi.",2,IF(Hoja4!Q24="No estoy seguro/a si el juego ha influido en mi recuerdo de Pepsi.",3,4)))</f>
        <v>4</v>
      </c>
      <c r="L24">
        <f>IF(Hoja4!R24="Mi actitud hacia la marca Pepsi ha mejorado significativamente.",1,IF(Hoja4!R24="No estoy seguro/a de cómo ha afectado el juego a mi actitud hacia la marca Pepsi.",4,IF(Hoja4!R24="Mi actitud hacia la marca Pepsi ha empeorado ligeramente.",3,2)))</f>
        <v>4</v>
      </c>
      <c r="M24">
        <f>IF(Hoja4!S24="Bastante prominente",1,IF(Hoja4!S24="Moderadamente visible",2,IF(Hoja4!S24="Poco visible",3,4)))</f>
        <v>4</v>
      </c>
      <c r="N24">
        <f>IF(Hoja4!T24="No, el juego no me ha influenciado para consumir Pepsi.",2,IF(Hoja4!T24="No estoy seguro/a si el juego ha tenido algún efecto en mi elección de consumir Pepsi.",3,IF(Hoja4!T24="No creo que el juego tenga ninguna relación con el consumo de Pepsi.",4,1)))</f>
        <v>2</v>
      </c>
      <c r="O24">
        <f>IF(Hoja4!U24="Sí, considero que el juego ha sido muy efectivo en promocionar la marca Pepsi.",1,IF(Hoja4!U24="Sí, en cierta medida, el juego ha tenido éxito en promocionar Pepsi.",2,IF(Hoja4!U24="No, el juego no ha tenido un impacto significativo en la promoción de Pepsi.",3,4)))</f>
        <v>3</v>
      </c>
      <c r="P24">
        <f>IF(Hoja4!V24="Excelente",1,IF(Hoja4!V24="Bueno",2,IF(Hoja4!V24="Regular",3,4)))</f>
        <v>4</v>
      </c>
      <c r="Q24">
        <f>IF(Hoja4!W24="Sí, me gustaría ver más juegos que incorporen marcas de manera creativa.",1,IF(Hoja4!W24="Sí, siempre y cuando la integración no sea intrusiva ni afecte la experiencia de juego.",2,IF(Hoja4!W24="No me importa si se incorporan marcas en los juegos.",3,4)))</f>
        <v>3</v>
      </c>
      <c r="R24" s="4">
        <f t="shared" si="0"/>
        <v>49</v>
      </c>
      <c r="S24">
        <f t="shared" si="1"/>
        <v>11</v>
      </c>
      <c r="T24">
        <f t="shared" si="2"/>
        <v>6</v>
      </c>
      <c r="U24">
        <f t="shared" si="3"/>
        <v>10</v>
      </c>
      <c r="V24">
        <f t="shared" si="4"/>
        <v>8</v>
      </c>
      <c r="W24">
        <f t="shared" si="5"/>
        <v>14</v>
      </c>
    </row>
    <row r="25" spans="2:23">
      <c r="B25" t="s">
        <v>170</v>
      </c>
      <c r="C25">
        <f>IF(Hoja4!I25="Una vez",1,IF(Hoja4!I25="Varias veces",2,IF(Hoja4!I25="Muchas veces",3,4)))</f>
        <v>4</v>
      </c>
      <c r="D25">
        <f>IF(Hoja4!J25="El interés en el personaje de Pepsiman.",1,IF(Hoja4!J25="La curiosidad por un juego relacionado con Pepsi.",2,IF(Hoja4!J25="La recomendación de amigos.",3,4)))</f>
        <v>4</v>
      </c>
      <c r="E25">
        <f>IF(Hoja4!K25="La he compartido con amigos o familiares cercanos.",1,IF(Hoja4!K25="La he compartido en redes sociales como Facebook, Twitter, o Instagram.",2,IF(Hoja4!K25="No he compartido mi experiencia con nadie.",3,4)))</f>
        <v>3</v>
      </c>
      <c r="F25">
        <f>IF(Hoja4!L25="Sí, definitivamente",1,IF(Hoja4!L25="Sí, un poco",2,IF(Hoja4!L25="No, no ha cambiado mi preferencia",3,4)))</f>
        <v>4</v>
      </c>
      <c r="G25">
        <f>IF(Hoja4!M25="Nunca he notado el logo de Pepsi mientras jugaba.",1,IF(Hoja4!M25="Lo vi ocasionalmente mientras jugaba.",2,IF(Hoja4!M25="Lo vi con frecuencia mientras jugaba.",3,4)))</f>
        <v>4</v>
      </c>
      <c r="H25">
        <f>IF(Hoja4!N25="1 Nada en absoluto",1,IF(Hoja4!N25="2 Casi nada",2,IF(Hoja4!N25="3 Algo",3,IF(Hoja4!N25="4 Mucho",4,5))))</f>
        <v>1</v>
      </c>
      <c r="I25">
        <f>IF(Hoja4!O25="Logo de Pepsi",1,IF(Hoja4!O25="Latas de Pepsi",2,IF(Hoja4!O25="Máquinas expendedoras de Pepsi",3,4)))</f>
        <v>1</v>
      </c>
      <c r="J25">
        <f>IF(Hoja4!P25="Sí, tuve que recoger latas de Pepsi.",1,IF(Hoja4!P25="Sí, tuve que beber latas de Pepsi de una máquina expendedora.",2,IF(Hoja4!P25="Sí, había anuncios de Pepsi en todo el juego.",3,4)))</f>
        <v>2</v>
      </c>
      <c r="K25">
        <f>IF(Hoja4!Q25="Sí, el juego ha sido muy efectivo.",1,IF(Hoja4!Q25="Sí, el juego ha tenido un impacto positivo en mi recuerdo de Pepsi.",2,IF(Hoja4!Q25="No estoy seguro/a si el juego ha influido en mi recuerdo de Pepsi.",3,4)))</f>
        <v>4</v>
      </c>
      <c r="L25">
        <f>IF(Hoja4!R25="Mi actitud hacia la marca Pepsi ha mejorado significativamente.",1,IF(Hoja4!R25="No estoy seguro/a de cómo ha afectado el juego a mi actitud hacia la marca Pepsi.",4,IF(Hoja4!R25="Mi actitud hacia la marca Pepsi ha empeorado ligeramente.",3,2)))</f>
        <v>4</v>
      </c>
      <c r="M25">
        <f>IF(Hoja4!S25="Bastante prominente",1,IF(Hoja4!S25="Moderadamente visible",2,IF(Hoja4!S25="Poco visible",3,4)))</f>
        <v>4</v>
      </c>
      <c r="N25">
        <f>IF(Hoja4!T25="No, el juego no me ha influenciado para consumir Pepsi.",2,IF(Hoja4!T25="No estoy seguro/a si el juego ha tenido algún efecto en mi elección de consumir Pepsi.",3,IF(Hoja4!T25="No creo que el juego tenga ninguna relación con el consumo de Pepsi.",4,1)))</f>
        <v>4</v>
      </c>
      <c r="O25">
        <f>IF(Hoja4!U25="Sí, considero que el juego ha sido muy efectivo en promocionar la marca Pepsi.",1,IF(Hoja4!U25="Sí, en cierta medida, el juego ha tenido éxito en promocionar Pepsi.",2,IF(Hoja4!U25="No, el juego no ha tenido un impacto significativo en la promoción de Pepsi.",3,4)))</f>
        <v>4</v>
      </c>
      <c r="P25">
        <f>IF(Hoja4!V25="Excelente",1,IF(Hoja4!V25="Bueno",2,IF(Hoja4!V25="Regular",3,4)))</f>
        <v>4</v>
      </c>
      <c r="Q25">
        <f>IF(Hoja4!W25="Sí, me gustaría ver más juegos que incorporen marcas de manera creativa.",1,IF(Hoja4!W25="Sí, siempre y cuando la integración no sea intrusiva ni afecte la experiencia de juego.",2,IF(Hoja4!W25="No me importa si se incorporan marcas en los juegos.",3,4)))</f>
        <v>4</v>
      </c>
      <c r="R25" s="4">
        <f t="shared" si="0"/>
        <v>51</v>
      </c>
      <c r="S25">
        <f t="shared" si="1"/>
        <v>11</v>
      </c>
      <c r="T25">
        <f t="shared" si="2"/>
        <v>8</v>
      </c>
      <c r="U25">
        <f t="shared" si="3"/>
        <v>8</v>
      </c>
      <c r="V25">
        <f t="shared" si="4"/>
        <v>8</v>
      </c>
      <c r="W25">
        <f t="shared" si="5"/>
        <v>16</v>
      </c>
    </row>
    <row r="26" spans="2:23">
      <c r="B26" t="s">
        <v>171</v>
      </c>
      <c r="C26">
        <f>IF(Hoja4!I26="Una vez",1,IF(Hoja4!I26="Varias veces",2,IF(Hoja4!I26="Muchas veces",3,4)))</f>
        <v>3</v>
      </c>
      <c r="D26">
        <f>IF(Hoja4!J26="El interés en el personaje de Pepsiman.",1,IF(Hoja4!J26="La curiosidad por un juego relacionado con Pepsi.",2,IF(Hoja4!J26="La recomendación de amigos.",3,4)))</f>
        <v>4</v>
      </c>
      <c r="E26">
        <f>IF(Hoja4!K26="La he compartido con amigos o familiares cercanos.",1,IF(Hoja4!K26="La he compartido en redes sociales como Facebook, Twitter, o Instagram.",2,IF(Hoja4!K26="No he compartido mi experiencia con nadie.",3,4)))</f>
        <v>3</v>
      </c>
      <c r="F26">
        <f>IF(Hoja4!L26="Sí, definitivamente",1,IF(Hoja4!L26="Sí, un poco",2,IF(Hoja4!L26="No, no ha cambiado mi preferencia",3,4)))</f>
        <v>4</v>
      </c>
      <c r="G26">
        <f>IF(Hoja4!M26="Nunca he notado el logo de Pepsi mientras jugaba.",1,IF(Hoja4!M26="Lo vi ocasionalmente mientras jugaba.",2,IF(Hoja4!M26="Lo vi con frecuencia mientras jugaba.",3,4)))</f>
        <v>2</v>
      </c>
      <c r="H26">
        <f>IF(Hoja4!N26="1 Nada en absoluto",1,IF(Hoja4!N26="2 Casi nada",2,IF(Hoja4!N26="3 Algo",3,IF(Hoja4!N26="4 Mucho",4,5))))</f>
        <v>3</v>
      </c>
      <c r="I26">
        <f>IF(Hoja4!O26="Logo de Pepsi",1,IF(Hoja4!O26="Latas de Pepsi",2,IF(Hoja4!O26="Máquinas expendedoras de Pepsi",3,4)))</f>
        <v>1</v>
      </c>
      <c r="J26">
        <f>IF(Hoja4!P26="Sí, tuve que recoger latas de Pepsi.",1,IF(Hoja4!P26="Sí, tuve que beber latas de Pepsi de una máquina expendedora.",2,IF(Hoja4!P26="Sí, había anuncios de Pepsi en todo el juego.",3,4)))</f>
        <v>1</v>
      </c>
      <c r="K26">
        <f>IF(Hoja4!Q26="Sí, el juego ha sido muy efectivo.",1,IF(Hoja4!Q26="Sí, el juego ha tenido un impacto positivo en mi recuerdo de Pepsi.",2,IF(Hoja4!Q26="No estoy seguro/a si el juego ha influido en mi recuerdo de Pepsi.",3,4)))</f>
        <v>3</v>
      </c>
      <c r="L26">
        <f>IF(Hoja4!R26="Mi actitud hacia la marca Pepsi ha mejorado significativamente.",1,IF(Hoja4!R26="No estoy seguro/a de cómo ha afectado el juego a mi actitud hacia la marca Pepsi.",4,IF(Hoja4!R26="Mi actitud hacia la marca Pepsi ha empeorado ligeramente.",3,2)))</f>
        <v>2</v>
      </c>
      <c r="M26">
        <f>IF(Hoja4!S26="Bastante prominente",1,IF(Hoja4!S26="Moderadamente visible",2,IF(Hoja4!S26="Poco visible",3,4)))</f>
        <v>3</v>
      </c>
      <c r="N26">
        <f>IF(Hoja4!T26="No, el juego no me ha influenciado para consumir Pepsi.",2,IF(Hoja4!T26="No estoy seguro/a si el juego ha tenido algún efecto en mi elección de consumir Pepsi.",3,IF(Hoja4!T26="No creo que el juego tenga ninguna relación con el consumo de Pepsi.",4,1)))</f>
        <v>2</v>
      </c>
      <c r="O26">
        <f>IF(Hoja4!U26="Sí, considero que el juego ha sido muy efectivo en promocionar la marca Pepsi.",1,IF(Hoja4!U26="Sí, en cierta medida, el juego ha tenido éxito en promocionar Pepsi.",2,IF(Hoja4!U26="No, el juego no ha tenido un impacto significativo en la promoción de Pepsi.",3,4)))</f>
        <v>2</v>
      </c>
      <c r="P26">
        <f>IF(Hoja4!V26="Excelente",1,IF(Hoja4!V26="Bueno",2,IF(Hoja4!V26="Regular",3,4)))</f>
        <v>2</v>
      </c>
      <c r="Q26">
        <f>IF(Hoja4!W26="Sí, me gustaría ver más juegos que incorporen marcas de manera creativa.",1,IF(Hoja4!W26="Sí, siempre y cuando la integración no sea intrusiva ni afecte la experiencia de juego.",2,IF(Hoja4!W26="No me importa si se incorporan marcas en los juegos.",3,4)))</f>
        <v>3</v>
      </c>
      <c r="R26" s="4">
        <f t="shared" si="0"/>
        <v>38</v>
      </c>
      <c r="S26">
        <f t="shared" si="1"/>
        <v>10</v>
      </c>
      <c r="T26">
        <f t="shared" si="2"/>
        <v>6</v>
      </c>
      <c r="U26">
        <f t="shared" si="3"/>
        <v>7</v>
      </c>
      <c r="V26">
        <f t="shared" si="4"/>
        <v>5</v>
      </c>
      <c r="W26">
        <f t="shared" si="5"/>
        <v>10</v>
      </c>
    </row>
    <row r="27" spans="2:23">
      <c r="B27" t="s">
        <v>172</v>
      </c>
      <c r="C27">
        <f>IF(Hoja4!I27="Una vez",1,IF(Hoja4!I27="Varias veces",2,IF(Hoja4!I27="Muchas veces",3,4)))</f>
        <v>1</v>
      </c>
      <c r="D27">
        <f>IF(Hoja4!J27="El interés en el personaje de Pepsiman.",1,IF(Hoja4!J27="La curiosidad por un juego relacionado con Pepsi.",2,IF(Hoja4!J27="La recomendación de amigos.",3,4)))</f>
        <v>2</v>
      </c>
      <c r="E27">
        <f>IF(Hoja4!K27="La he compartido con amigos o familiares cercanos.",1,IF(Hoja4!K27="La he compartido en redes sociales como Facebook, Twitter, o Instagram.",2,IF(Hoja4!K27="No he compartido mi experiencia con nadie.",3,4)))</f>
        <v>1</v>
      </c>
      <c r="F27">
        <f>IF(Hoja4!L27="Sí, definitivamente",1,IF(Hoja4!L27="Sí, un poco",2,IF(Hoja4!L27="No, no ha cambiado mi preferencia",3,4)))</f>
        <v>2</v>
      </c>
      <c r="G27">
        <f>IF(Hoja4!M27="Nunca he notado el logo de Pepsi mientras jugaba.",1,IF(Hoja4!M27="Lo vi ocasionalmente mientras jugaba.",2,IF(Hoja4!M27="Lo vi con frecuencia mientras jugaba.",3,4)))</f>
        <v>2</v>
      </c>
      <c r="H27">
        <f>IF(Hoja4!N27="1 Nada en absoluto",1,IF(Hoja4!N27="2 Casi nada",2,IF(Hoja4!N27="3 Algo",3,IF(Hoja4!N27="4 Mucho",4,5))))</f>
        <v>3</v>
      </c>
      <c r="I27">
        <f>IF(Hoja4!O27="Logo de Pepsi",1,IF(Hoja4!O27="Latas de Pepsi",2,IF(Hoja4!O27="Máquinas expendedoras de Pepsi",3,4)))</f>
        <v>2</v>
      </c>
      <c r="J27">
        <f>IF(Hoja4!P27="Sí, tuve que recoger latas de Pepsi.",1,IF(Hoja4!P27="Sí, tuve que beber latas de Pepsi de una máquina expendedora.",2,IF(Hoja4!P27="Sí, había anuncios de Pepsi en todo el juego.",3,4)))</f>
        <v>1</v>
      </c>
      <c r="K27">
        <f>IF(Hoja4!Q27="Sí, el juego ha sido muy efectivo.",1,IF(Hoja4!Q27="Sí, el juego ha tenido un impacto positivo en mi recuerdo de Pepsi.",2,IF(Hoja4!Q27="No estoy seguro/a si el juego ha influido en mi recuerdo de Pepsi.",3,4)))</f>
        <v>1</v>
      </c>
      <c r="L27">
        <f>IF(Hoja4!R27="Mi actitud hacia la marca Pepsi ha mejorado significativamente.",1,IF(Hoja4!R27="No estoy seguro/a de cómo ha afectado el juego a mi actitud hacia la marca Pepsi.",4,IF(Hoja4!R27="Mi actitud hacia la marca Pepsi ha empeorado ligeramente.",3,2)))</f>
        <v>2</v>
      </c>
      <c r="M27">
        <f>IF(Hoja4!S27="Bastante prominente",1,IF(Hoja4!S27="Moderadamente visible",2,IF(Hoja4!S27="Poco visible",3,4)))</f>
        <v>3</v>
      </c>
      <c r="N27">
        <f>IF(Hoja4!T27="No, el juego no me ha influenciado para consumir Pepsi.",2,IF(Hoja4!T27="No estoy seguro/a si el juego ha tenido algún efecto en mi elección de consumir Pepsi.",3,IF(Hoja4!T27="No creo que el juego tenga ninguna relación con el consumo de Pepsi.",4,1)))</f>
        <v>2</v>
      </c>
      <c r="O27">
        <f>IF(Hoja4!U27="Sí, considero que el juego ha sido muy efectivo en promocionar la marca Pepsi.",1,IF(Hoja4!U27="Sí, en cierta medida, el juego ha tenido éxito en promocionar Pepsi.",2,IF(Hoja4!U27="No, el juego no ha tenido un impacto significativo en la promoción de Pepsi.",3,4)))</f>
        <v>2</v>
      </c>
      <c r="P27">
        <f>IF(Hoja4!V27="Excelente",1,IF(Hoja4!V27="Bueno",2,IF(Hoja4!V27="Regular",3,4)))</f>
        <v>2</v>
      </c>
      <c r="Q27">
        <f>IF(Hoja4!W27="Sí, me gustaría ver más juegos que incorporen marcas de manera creativa.",1,IF(Hoja4!W27="Sí, siempre y cuando la integración no sea intrusiva ni afecte la experiencia de juego.",2,IF(Hoja4!W27="No me importa si se incorporan marcas en los juegos.",3,4)))</f>
        <v>2</v>
      </c>
      <c r="R27" s="4">
        <f t="shared" si="0"/>
        <v>28</v>
      </c>
      <c r="S27">
        <f t="shared" si="1"/>
        <v>4</v>
      </c>
      <c r="T27">
        <f t="shared" si="2"/>
        <v>4</v>
      </c>
      <c r="U27">
        <f t="shared" si="3"/>
        <v>8</v>
      </c>
      <c r="V27">
        <f t="shared" si="4"/>
        <v>3</v>
      </c>
      <c r="W27">
        <f t="shared" si="5"/>
        <v>9</v>
      </c>
    </row>
    <row r="28" spans="2:23">
      <c r="B28" t="s">
        <v>173</v>
      </c>
      <c r="C28">
        <f>IF(Hoja4!I28="Una vez",1,IF(Hoja4!I28="Varias veces",2,IF(Hoja4!I28="Muchas veces",3,4)))</f>
        <v>1</v>
      </c>
      <c r="D28">
        <f>IF(Hoja4!J28="El interés en el personaje de Pepsiman.",1,IF(Hoja4!J28="La curiosidad por un juego relacionado con Pepsi.",2,IF(Hoja4!J28="La recomendación de amigos.",3,4)))</f>
        <v>4</v>
      </c>
      <c r="E28">
        <f>IF(Hoja4!K28="La he compartido con amigos o familiares cercanos.",1,IF(Hoja4!K28="La he compartido en redes sociales como Facebook, Twitter, o Instagram.",2,IF(Hoja4!K28="No he compartido mi experiencia con nadie.",3,4)))</f>
        <v>3</v>
      </c>
      <c r="F28">
        <f>IF(Hoja4!L28="Sí, definitivamente",1,IF(Hoja4!L28="Sí, un poco",2,IF(Hoja4!L28="No, no ha cambiado mi preferencia",3,4)))</f>
        <v>3</v>
      </c>
      <c r="G28">
        <f>IF(Hoja4!M28="Nunca he notado el logo de Pepsi mientras jugaba.",1,IF(Hoja4!M28="Lo vi ocasionalmente mientras jugaba.",2,IF(Hoja4!M28="Lo vi con frecuencia mientras jugaba.",3,4)))</f>
        <v>3</v>
      </c>
      <c r="H28">
        <f>IF(Hoja4!N28="1 Nada en absoluto",1,IF(Hoja4!N28="2 Casi nada",2,IF(Hoja4!N28="3 Algo",3,IF(Hoja4!N28="4 Mucho",4,5))))</f>
        <v>3</v>
      </c>
      <c r="I28">
        <f>IF(Hoja4!O28="Logo de Pepsi",1,IF(Hoja4!O28="Latas de Pepsi",2,IF(Hoja4!O28="Máquinas expendedoras de Pepsi",3,4)))</f>
        <v>1</v>
      </c>
      <c r="J28">
        <f>IF(Hoja4!P28="Sí, tuve que recoger latas de Pepsi.",1,IF(Hoja4!P28="Sí, tuve que beber latas de Pepsi de una máquina expendedora.",2,IF(Hoja4!P28="Sí, había anuncios de Pepsi en todo el juego.",3,4)))</f>
        <v>1</v>
      </c>
      <c r="K28">
        <f>IF(Hoja4!Q28="Sí, el juego ha sido muy efectivo.",1,IF(Hoja4!Q28="Sí, el juego ha tenido un impacto positivo en mi recuerdo de Pepsi.",2,IF(Hoja4!Q28="No estoy seguro/a si el juego ha influido en mi recuerdo de Pepsi.",3,4)))</f>
        <v>2</v>
      </c>
      <c r="L28">
        <f>IF(Hoja4!R28="Mi actitud hacia la marca Pepsi ha mejorado significativamente.",1,IF(Hoja4!R28="No estoy seguro/a de cómo ha afectado el juego a mi actitud hacia la marca Pepsi.",4,IF(Hoja4!R28="Mi actitud hacia la marca Pepsi ha empeorado ligeramente.",3,2)))</f>
        <v>2</v>
      </c>
      <c r="M28">
        <f>IF(Hoja4!S28="Bastante prominente",1,IF(Hoja4!S28="Moderadamente visible",2,IF(Hoja4!S28="Poco visible",3,4)))</f>
        <v>2</v>
      </c>
      <c r="N28">
        <f>IF(Hoja4!T28="No, el juego no me ha influenciado para consumir Pepsi.",2,IF(Hoja4!T28="No estoy seguro/a si el juego ha tenido algún efecto en mi elección de consumir Pepsi.",3,IF(Hoja4!T28="No creo que el juego tenga ninguna relación con el consumo de Pepsi.",4,1)))</f>
        <v>3</v>
      </c>
      <c r="O28">
        <f>IF(Hoja4!U28="Sí, considero que el juego ha sido muy efectivo en promocionar la marca Pepsi.",1,IF(Hoja4!U28="Sí, en cierta medida, el juego ha tenido éxito en promocionar Pepsi.",2,IF(Hoja4!U28="No, el juego no ha tenido un impacto significativo en la promoción de Pepsi.",3,4)))</f>
        <v>2</v>
      </c>
      <c r="P28">
        <f>IF(Hoja4!V28="Excelente",1,IF(Hoja4!V28="Bueno",2,IF(Hoja4!V28="Regular",3,4)))</f>
        <v>2</v>
      </c>
      <c r="Q28">
        <f>IF(Hoja4!W28="Sí, me gustaría ver más juegos que incorporen marcas de manera creativa.",1,IF(Hoja4!W28="Sí, siempre y cuando la integración no sea intrusiva ni afecte la experiencia de juego.",2,IF(Hoja4!W28="No me importa si se incorporan marcas en los juegos.",3,4)))</f>
        <v>2</v>
      </c>
      <c r="R28" s="4">
        <f t="shared" si="0"/>
        <v>34</v>
      </c>
      <c r="S28">
        <f t="shared" si="1"/>
        <v>8</v>
      </c>
      <c r="T28">
        <f t="shared" si="2"/>
        <v>6</v>
      </c>
      <c r="U28">
        <f t="shared" si="3"/>
        <v>8</v>
      </c>
      <c r="V28">
        <f t="shared" si="4"/>
        <v>4</v>
      </c>
      <c r="W28">
        <f t="shared" si="5"/>
        <v>8</v>
      </c>
    </row>
    <row r="29" spans="2:23">
      <c r="B29" t="s">
        <v>174</v>
      </c>
      <c r="C29">
        <f>IF(Hoja4!I29="Una vez",1,IF(Hoja4!I29="Varias veces",2,IF(Hoja4!I29="Muchas veces",3,4)))</f>
        <v>1</v>
      </c>
      <c r="D29">
        <f>IF(Hoja4!J29="El interés en el personaje de Pepsiman.",1,IF(Hoja4!J29="La curiosidad por un juego relacionado con Pepsi.",2,IF(Hoja4!J29="La recomendación de amigos.",3,4)))</f>
        <v>3</v>
      </c>
      <c r="E29">
        <f>IF(Hoja4!K29="La he compartido con amigos o familiares cercanos.",1,IF(Hoja4!K29="La he compartido en redes sociales como Facebook, Twitter, o Instagram.",2,IF(Hoja4!K29="No he compartido mi experiencia con nadie.",3,4)))</f>
        <v>3</v>
      </c>
      <c r="F29">
        <f>IF(Hoja4!L29="Sí, definitivamente",1,IF(Hoja4!L29="Sí, un poco",2,IF(Hoja4!L29="No, no ha cambiado mi preferencia",3,4)))</f>
        <v>3</v>
      </c>
      <c r="G29">
        <f>IF(Hoja4!M29="Nunca he notado el logo de Pepsi mientras jugaba.",1,IF(Hoja4!M29="Lo vi ocasionalmente mientras jugaba.",2,IF(Hoja4!M29="Lo vi con frecuencia mientras jugaba.",3,4)))</f>
        <v>2</v>
      </c>
      <c r="H29">
        <f>IF(Hoja4!N29="1 Nada en absoluto",1,IF(Hoja4!N29="2 Casi nada",2,IF(Hoja4!N29="3 Algo",3,IF(Hoja4!N29="4 Mucho",4,5))))</f>
        <v>2</v>
      </c>
      <c r="I29">
        <f>IF(Hoja4!O29="Logo de Pepsi",1,IF(Hoja4!O29="Latas de Pepsi",2,IF(Hoja4!O29="Máquinas expendedoras de Pepsi",3,4)))</f>
        <v>2</v>
      </c>
      <c r="J29">
        <f>IF(Hoja4!P29="Sí, tuve que recoger latas de Pepsi.",1,IF(Hoja4!P29="Sí, tuve que beber latas de Pepsi de una máquina expendedora.",2,IF(Hoja4!P29="Sí, había anuncios de Pepsi en todo el juego.",3,4)))</f>
        <v>1</v>
      </c>
      <c r="K29">
        <f>IF(Hoja4!Q29="Sí, el juego ha sido muy efectivo.",1,IF(Hoja4!Q29="Sí, el juego ha tenido un impacto positivo en mi recuerdo de Pepsi.",2,IF(Hoja4!Q29="No estoy seguro/a si el juego ha influido en mi recuerdo de Pepsi.",3,4)))</f>
        <v>1</v>
      </c>
      <c r="L29">
        <f>IF(Hoja4!R29="Mi actitud hacia la marca Pepsi ha mejorado significativamente.",1,IF(Hoja4!R29="No estoy seguro/a de cómo ha afectado el juego a mi actitud hacia la marca Pepsi.",4,IF(Hoja4!R29="Mi actitud hacia la marca Pepsi ha empeorado ligeramente.",3,2)))</f>
        <v>2</v>
      </c>
      <c r="M29">
        <f>IF(Hoja4!S29="Bastante prominente",1,IF(Hoja4!S29="Moderadamente visible",2,IF(Hoja4!S29="Poco visible",3,4)))</f>
        <v>1</v>
      </c>
      <c r="N29">
        <f>IF(Hoja4!T29="No, el juego no me ha influenciado para consumir Pepsi.",2,IF(Hoja4!T29="No estoy seguro/a si el juego ha tenido algún efecto en mi elección de consumir Pepsi.",3,IF(Hoja4!T29="No creo que el juego tenga ninguna relación con el consumo de Pepsi.",4,1)))</f>
        <v>1</v>
      </c>
      <c r="O29">
        <f>IF(Hoja4!U29="Sí, considero que el juego ha sido muy efectivo en promocionar la marca Pepsi.",1,IF(Hoja4!U29="Sí, en cierta medida, el juego ha tenido éxito en promocionar Pepsi.",2,IF(Hoja4!U29="No, el juego no ha tenido un impacto significativo en la promoción de Pepsi.",3,4)))</f>
        <v>1</v>
      </c>
      <c r="P29">
        <f>IF(Hoja4!V29="Excelente",1,IF(Hoja4!V29="Bueno",2,IF(Hoja4!V29="Regular",3,4)))</f>
        <v>2</v>
      </c>
      <c r="Q29">
        <f>IF(Hoja4!W29="Sí, me gustaría ver más juegos que incorporen marcas de manera creativa.",1,IF(Hoja4!W29="Sí, siempre y cuando la integración no sea intrusiva ni afecte la experiencia de juego.",2,IF(Hoja4!W29="No me importa si se incorporan marcas en los juegos.",3,4)))</f>
        <v>1</v>
      </c>
      <c r="R29" s="4">
        <f t="shared" si="0"/>
        <v>26</v>
      </c>
      <c r="S29">
        <f t="shared" si="1"/>
        <v>7</v>
      </c>
      <c r="T29">
        <f t="shared" si="2"/>
        <v>4</v>
      </c>
      <c r="U29">
        <f t="shared" si="3"/>
        <v>7</v>
      </c>
      <c r="V29">
        <f t="shared" si="4"/>
        <v>3</v>
      </c>
      <c r="W29">
        <f t="shared" si="5"/>
        <v>5</v>
      </c>
    </row>
    <row r="30" spans="2:23">
      <c r="B30" t="s">
        <v>175</v>
      </c>
      <c r="C30">
        <f>IF(Hoja4!I30="Una vez",1,IF(Hoja4!I30="Varias veces",2,IF(Hoja4!I30="Muchas veces",3,4)))</f>
        <v>1</v>
      </c>
      <c r="D30">
        <f>IF(Hoja4!J30="El interés en el personaje de Pepsiman.",1,IF(Hoja4!J30="La curiosidad por un juego relacionado con Pepsi.",2,IF(Hoja4!J30="La recomendación de amigos.",3,4)))</f>
        <v>2</v>
      </c>
      <c r="E30">
        <f>IF(Hoja4!K30="La he compartido con amigos o familiares cercanos.",1,IF(Hoja4!K30="La he compartido en redes sociales como Facebook, Twitter, o Instagram.",2,IF(Hoja4!K30="No he compartido mi experiencia con nadie.",3,4)))</f>
        <v>3</v>
      </c>
      <c r="F30">
        <f>IF(Hoja4!L30="Sí, definitivamente",1,IF(Hoja4!L30="Sí, un poco",2,IF(Hoja4!L30="No, no ha cambiado mi preferencia",3,4)))</f>
        <v>2</v>
      </c>
      <c r="G30">
        <f>IF(Hoja4!M30="Nunca he notado el logo de Pepsi mientras jugaba.",1,IF(Hoja4!M30="Lo vi ocasionalmente mientras jugaba.",2,IF(Hoja4!M30="Lo vi con frecuencia mientras jugaba.",3,4)))</f>
        <v>4</v>
      </c>
      <c r="H30">
        <f>IF(Hoja4!N30="1 Nada en absoluto",1,IF(Hoja4!N30="2 Casi nada",2,IF(Hoja4!N30="3 Algo",3,IF(Hoja4!N30="4 Mucho",4,5))))</f>
        <v>3</v>
      </c>
      <c r="I30">
        <f>IF(Hoja4!O30="Logo de Pepsi",1,IF(Hoja4!O30="Latas de Pepsi",2,IF(Hoja4!O30="Máquinas expendedoras de Pepsi",3,4)))</f>
        <v>1</v>
      </c>
      <c r="J30">
        <f>IF(Hoja4!P30="Sí, tuve que recoger latas de Pepsi.",1,IF(Hoja4!P30="Sí, tuve que beber latas de Pepsi de una máquina expendedora.",2,IF(Hoja4!P30="Sí, había anuncios de Pepsi en todo el juego.",3,4)))</f>
        <v>1</v>
      </c>
      <c r="K30">
        <f>IF(Hoja4!Q30="Sí, el juego ha sido muy efectivo.",1,IF(Hoja4!Q30="Sí, el juego ha tenido un impacto positivo en mi recuerdo de Pepsi.",2,IF(Hoja4!Q30="No estoy seguro/a si el juego ha influido en mi recuerdo de Pepsi.",3,4)))</f>
        <v>2</v>
      </c>
      <c r="L30">
        <f>IF(Hoja4!R30="Mi actitud hacia la marca Pepsi ha mejorado significativamente.",1,IF(Hoja4!R30="No estoy seguro/a de cómo ha afectado el juego a mi actitud hacia la marca Pepsi.",4,IF(Hoja4!R30="Mi actitud hacia la marca Pepsi ha empeorado ligeramente.",3,2)))</f>
        <v>2</v>
      </c>
      <c r="M30">
        <f>IF(Hoja4!S30="Bastante prominente",1,IF(Hoja4!S30="Moderadamente visible",2,IF(Hoja4!S30="Poco visible",3,4)))</f>
        <v>1</v>
      </c>
      <c r="N30">
        <f>IF(Hoja4!T30="No, el juego no me ha influenciado para consumir Pepsi.",2,IF(Hoja4!T30="No estoy seguro/a si el juego ha tenido algún efecto en mi elección de consumir Pepsi.",3,IF(Hoja4!T30="No creo que el juego tenga ninguna relación con el consumo de Pepsi.",4,1)))</f>
        <v>1</v>
      </c>
      <c r="O30">
        <f>IF(Hoja4!U30="Sí, considero que el juego ha sido muy efectivo en promocionar la marca Pepsi.",1,IF(Hoja4!U30="Sí, en cierta medida, el juego ha tenido éxito en promocionar Pepsi.",2,IF(Hoja4!U30="No, el juego no ha tenido un impacto significativo en la promoción de Pepsi.",3,4)))</f>
        <v>2</v>
      </c>
      <c r="P30">
        <f>IF(Hoja4!V30="Excelente",1,IF(Hoja4!V30="Bueno",2,IF(Hoja4!V30="Regular",3,4)))</f>
        <v>3</v>
      </c>
      <c r="Q30">
        <f>IF(Hoja4!W30="Sí, me gustaría ver más juegos que incorporen marcas de manera creativa.",1,IF(Hoja4!W30="Sí, siempre y cuando la integración no sea intrusiva ni afecte la experiencia de juego.",2,IF(Hoja4!W30="No me importa si se incorporan marcas en los juegos.",3,4)))</f>
        <v>4</v>
      </c>
      <c r="R30" s="4">
        <f t="shared" si="0"/>
        <v>32</v>
      </c>
      <c r="S30">
        <f t="shared" si="1"/>
        <v>6</v>
      </c>
      <c r="T30">
        <f t="shared" si="2"/>
        <v>3</v>
      </c>
      <c r="U30">
        <f t="shared" si="3"/>
        <v>9</v>
      </c>
      <c r="V30">
        <f t="shared" si="4"/>
        <v>4</v>
      </c>
      <c r="W30">
        <f t="shared" si="5"/>
        <v>10</v>
      </c>
    </row>
    <row r="31" spans="2:23">
      <c r="B31" t="s">
        <v>176</v>
      </c>
      <c r="C31">
        <f>IF(Hoja4!I31="Una vez",1,IF(Hoja4!I31="Varias veces",2,IF(Hoja4!I31="Muchas veces",3,4)))</f>
        <v>1</v>
      </c>
      <c r="D31">
        <f>IF(Hoja4!J31="El interés en el personaje de Pepsiman.",1,IF(Hoja4!J31="La curiosidad por un juego relacionado con Pepsi.",2,IF(Hoja4!J31="La recomendación de amigos.",3,4)))</f>
        <v>2</v>
      </c>
      <c r="E31">
        <f>IF(Hoja4!K31="La he compartido con amigos o familiares cercanos.",1,IF(Hoja4!K31="La he compartido en redes sociales como Facebook, Twitter, o Instagram.",2,IF(Hoja4!K31="No he compartido mi experiencia con nadie.",3,4)))</f>
        <v>3</v>
      </c>
      <c r="F31">
        <f>IF(Hoja4!L31="Sí, definitivamente",1,IF(Hoja4!L31="Sí, un poco",2,IF(Hoja4!L31="No, no ha cambiado mi preferencia",3,4)))</f>
        <v>3</v>
      </c>
      <c r="G31">
        <f>IF(Hoja4!M31="Nunca he notado el logo de Pepsi mientras jugaba.",1,IF(Hoja4!M31="Lo vi ocasionalmente mientras jugaba.",2,IF(Hoja4!M31="Lo vi con frecuencia mientras jugaba.",3,4)))</f>
        <v>4</v>
      </c>
      <c r="H31">
        <f>IF(Hoja4!N31="1 Nada en absoluto",1,IF(Hoja4!N31="2 Casi nada",2,IF(Hoja4!N31="3 Algo",3,IF(Hoja4!N31="4 Mucho",4,5))))</f>
        <v>3</v>
      </c>
      <c r="I31">
        <f>IF(Hoja4!O31="Logo de Pepsi",1,IF(Hoja4!O31="Latas de Pepsi",2,IF(Hoja4!O31="Máquinas expendedoras de Pepsi",3,4)))</f>
        <v>2</v>
      </c>
      <c r="J31">
        <f>IF(Hoja4!P31="Sí, tuve que recoger latas de Pepsi.",1,IF(Hoja4!P31="Sí, tuve que beber latas de Pepsi de una máquina expendedora.",2,IF(Hoja4!P31="Sí, había anuncios de Pepsi en todo el juego.",3,4)))</f>
        <v>3</v>
      </c>
      <c r="K31">
        <f>IF(Hoja4!Q31="Sí, el juego ha sido muy efectivo.",1,IF(Hoja4!Q31="Sí, el juego ha tenido un impacto positivo en mi recuerdo de Pepsi.",2,IF(Hoja4!Q31="No estoy seguro/a si el juego ha influido en mi recuerdo de Pepsi.",3,4)))</f>
        <v>3</v>
      </c>
      <c r="L31">
        <f>IF(Hoja4!R31="Mi actitud hacia la marca Pepsi ha mejorado significativamente.",1,IF(Hoja4!R31="No estoy seguro/a de cómo ha afectado el juego a mi actitud hacia la marca Pepsi.",4,IF(Hoja4!R31="Mi actitud hacia la marca Pepsi ha empeorado ligeramente.",3,2)))</f>
        <v>1</v>
      </c>
      <c r="M31">
        <f>IF(Hoja4!S31="Bastante prominente",1,IF(Hoja4!S31="Moderadamente visible",2,IF(Hoja4!S31="Poco visible",3,4)))</f>
        <v>4</v>
      </c>
      <c r="N31">
        <f>IF(Hoja4!T31="No, el juego no me ha influenciado para consumir Pepsi.",2,IF(Hoja4!T31="No estoy seguro/a si el juego ha tenido algún efecto en mi elección de consumir Pepsi.",3,IF(Hoja4!T31="No creo que el juego tenga ninguna relación con el consumo de Pepsi.",4,1)))</f>
        <v>1</v>
      </c>
      <c r="O31">
        <f>IF(Hoja4!U31="Sí, considero que el juego ha sido muy efectivo en promocionar la marca Pepsi.",1,IF(Hoja4!U31="Sí, en cierta medida, el juego ha tenido éxito en promocionar Pepsi.",2,IF(Hoja4!U31="No, el juego no ha tenido un impacto significativo en la promoción de Pepsi.",3,4)))</f>
        <v>2</v>
      </c>
      <c r="P31">
        <f>IF(Hoja4!V31="Excelente",1,IF(Hoja4!V31="Bueno",2,IF(Hoja4!V31="Regular",3,4)))</f>
        <v>3</v>
      </c>
      <c r="Q31">
        <f>IF(Hoja4!W31="Sí, me gustaría ver más juegos que incorporen marcas de manera creativa.",1,IF(Hoja4!W31="Sí, siempre y cuando la integración no sea intrusiva ni afecte la experiencia de juego.",2,IF(Hoja4!W31="No me importa si se incorporan marcas en los juegos.",3,4)))</f>
        <v>3</v>
      </c>
      <c r="R31" s="4">
        <f t="shared" si="0"/>
        <v>38</v>
      </c>
      <c r="S31">
        <f t="shared" si="1"/>
        <v>6</v>
      </c>
      <c r="T31">
        <f t="shared" si="2"/>
        <v>4</v>
      </c>
      <c r="U31">
        <f t="shared" si="3"/>
        <v>12</v>
      </c>
      <c r="V31">
        <f t="shared" si="4"/>
        <v>4</v>
      </c>
      <c r="W31">
        <f t="shared" si="5"/>
        <v>12</v>
      </c>
    </row>
    <row r="32" spans="2:23">
      <c r="B32" t="s">
        <v>177</v>
      </c>
      <c r="C32">
        <f>IF(Hoja4!I32="Una vez",1,IF(Hoja4!I32="Varias veces",2,IF(Hoja4!I32="Muchas veces",3,4)))</f>
        <v>3</v>
      </c>
      <c r="D32">
        <f>IF(Hoja4!J32="El interés en el personaje de Pepsiman.",1,IF(Hoja4!J32="La curiosidad por un juego relacionado con Pepsi.",2,IF(Hoja4!J32="La recomendación de amigos.",3,4)))</f>
        <v>4</v>
      </c>
      <c r="E32">
        <f>IF(Hoja4!K32="La he compartido con amigos o familiares cercanos.",1,IF(Hoja4!K32="La he compartido en redes sociales como Facebook, Twitter, o Instagram.",2,IF(Hoja4!K32="No he compartido mi experiencia con nadie.",3,4)))</f>
        <v>3</v>
      </c>
      <c r="F32">
        <f>IF(Hoja4!L32="Sí, definitivamente",1,IF(Hoja4!L32="Sí, un poco",2,IF(Hoja4!L32="No, no ha cambiado mi preferencia",3,4)))</f>
        <v>1</v>
      </c>
      <c r="G32">
        <f>IF(Hoja4!M32="Nunca he notado el logo de Pepsi mientras jugaba.",1,IF(Hoja4!M32="Lo vi ocasionalmente mientras jugaba.",2,IF(Hoja4!M32="Lo vi con frecuencia mientras jugaba.",3,4)))</f>
        <v>4</v>
      </c>
      <c r="H32">
        <f>IF(Hoja4!N32="1 Nada en absoluto",1,IF(Hoja4!N32="2 Casi nada",2,IF(Hoja4!N32="3 Algo",3,IF(Hoja4!N32="4 Mucho",4,5))))</f>
        <v>5</v>
      </c>
      <c r="I32">
        <f>IF(Hoja4!O32="Logo de Pepsi",1,IF(Hoja4!O32="Latas de Pepsi",2,IF(Hoja4!O32="Máquinas expendedoras de Pepsi",3,4)))</f>
        <v>2</v>
      </c>
      <c r="J32">
        <f>IF(Hoja4!P32="Sí, tuve que recoger latas de Pepsi.",1,IF(Hoja4!P32="Sí, tuve que beber latas de Pepsi de una máquina expendedora.",2,IF(Hoja4!P32="Sí, había anuncios de Pepsi en todo el juego.",3,4)))</f>
        <v>1</v>
      </c>
      <c r="K32">
        <f>IF(Hoja4!Q32="Sí, el juego ha sido muy efectivo.",1,IF(Hoja4!Q32="Sí, el juego ha tenido un impacto positivo en mi recuerdo de Pepsi.",2,IF(Hoja4!Q32="No estoy seguro/a si el juego ha influido en mi recuerdo de Pepsi.",3,4)))</f>
        <v>1</v>
      </c>
      <c r="L32">
        <f>IF(Hoja4!R32="Mi actitud hacia la marca Pepsi ha mejorado significativamente.",1,IF(Hoja4!R32="No estoy seguro/a de cómo ha afectado el juego a mi actitud hacia la marca Pepsi.",4,IF(Hoja4!R32="Mi actitud hacia la marca Pepsi ha empeorado ligeramente.",3,2)))</f>
        <v>1</v>
      </c>
      <c r="M32">
        <f>IF(Hoja4!S32="Bastante prominente",1,IF(Hoja4!S32="Moderadamente visible",2,IF(Hoja4!S32="Poco visible",3,4)))</f>
        <v>1</v>
      </c>
      <c r="N32">
        <f>IF(Hoja4!T32="No, el juego no me ha influenciado para consumir Pepsi.",2,IF(Hoja4!T32="No estoy seguro/a si el juego ha tenido algún efecto en mi elección de consumir Pepsi.",3,IF(Hoja4!T32="No creo que el juego tenga ninguna relación con el consumo de Pepsi.",4,1)))</f>
        <v>1</v>
      </c>
      <c r="O32">
        <f>IF(Hoja4!U32="Sí, considero que el juego ha sido muy efectivo en promocionar la marca Pepsi.",1,IF(Hoja4!U32="Sí, en cierta medida, el juego ha tenido éxito en promocionar Pepsi.",2,IF(Hoja4!U32="No, el juego no ha tenido un impacto significativo en la promoción de Pepsi.",3,4)))</f>
        <v>2</v>
      </c>
      <c r="P32">
        <f>IF(Hoja4!V32="Excelente",1,IF(Hoja4!V32="Bueno",2,IF(Hoja4!V32="Regular",3,4)))</f>
        <v>1</v>
      </c>
      <c r="Q32">
        <f>IF(Hoja4!W32="Sí, me gustaría ver más juegos que incorporen marcas de manera creativa.",1,IF(Hoja4!W32="Sí, siempre y cuando la integración no sea intrusiva ni afecte la experiencia de juego.",2,IF(Hoja4!W32="No me importa si se incorporan marcas en los juegos.",3,4)))</f>
        <v>2</v>
      </c>
      <c r="R32" s="4">
        <f t="shared" si="0"/>
        <v>32</v>
      </c>
      <c r="S32">
        <f t="shared" si="1"/>
        <v>10</v>
      </c>
      <c r="T32">
        <f t="shared" si="2"/>
        <v>2</v>
      </c>
      <c r="U32">
        <f t="shared" si="3"/>
        <v>12</v>
      </c>
      <c r="V32">
        <f t="shared" si="4"/>
        <v>2</v>
      </c>
      <c r="W32">
        <f t="shared" si="5"/>
        <v>6</v>
      </c>
    </row>
    <row r="33" spans="2:23">
      <c r="B33" t="s">
        <v>178</v>
      </c>
      <c r="C33">
        <f>IF(Hoja4!I33="Una vez",1,IF(Hoja4!I33="Varias veces",2,IF(Hoja4!I33="Muchas veces",3,4)))</f>
        <v>4</v>
      </c>
      <c r="D33">
        <f>IF(Hoja4!J33="El interés en el personaje de Pepsiman.",1,IF(Hoja4!J33="La curiosidad por un juego relacionado con Pepsi.",2,IF(Hoja4!J33="La recomendación de amigos.",3,4)))</f>
        <v>4</v>
      </c>
      <c r="E33">
        <f>IF(Hoja4!K33="La he compartido con amigos o familiares cercanos.",1,IF(Hoja4!K33="La he compartido en redes sociales como Facebook, Twitter, o Instagram.",2,IF(Hoja4!K33="No he compartido mi experiencia con nadie.",3,4)))</f>
        <v>1</v>
      </c>
      <c r="F33">
        <f>IF(Hoja4!L33="Sí, definitivamente",1,IF(Hoja4!L33="Sí, un poco",2,IF(Hoja4!L33="No, no ha cambiado mi preferencia",3,4)))</f>
        <v>2</v>
      </c>
      <c r="G33">
        <f>IF(Hoja4!M33="Nunca he notado el logo de Pepsi mientras jugaba.",1,IF(Hoja4!M33="Lo vi ocasionalmente mientras jugaba.",2,IF(Hoja4!M33="Lo vi con frecuencia mientras jugaba.",3,4)))</f>
        <v>1</v>
      </c>
      <c r="H33">
        <f>IF(Hoja4!N33="1 Nada en absoluto",1,IF(Hoja4!N33="2 Casi nada",2,IF(Hoja4!N33="3 Algo",3,IF(Hoja4!N33="4 Mucho",4,5))))</f>
        <v>3</v>
      </c>
      <c r="I33">
        <f>IF(Hoja4!O33="Logo de Pepsi",1,IF(Hoja4!O33="Latas de Pepsi",2,IF(Hoja4!O33="Máquinas expendedoras de Pepsi",3,4)))</f>
        <v>3</v>
      </c>
      <c r="J33">
        <f>IF(Hoja4!P33="Sí, tuve que recoger latas de Pepsi.",1,IF(Hoja4!P33="Sí, tuve que beber latas de Pepsi de una máquina expendedora.",2,IF(Hoja4!P33="Sí, había anuncios de Pepsi en todo el juego.",3,4)))</f>
        <v>1</v>
      </c>
      <c r="K33">
        <f>IF(Hoja4!Q33="Sí, el juego ha sido muy efectivo.",1,IF(Hoja4!Q33="Sí, el juego ha tenido un impacto positivo en mi recuerdo de Pepsi.",2,IF(Hoja4!Q33="No estoy seguro/a si el juego ha influido en mi recuerdo de Pepsi.",3,4)))</f>
        <v>3</v>
      </c>
      <c r="L33">
        <f>IF(Hoja4!R33="Mi actitud hacia la marca Pepsi ha mejorado significativamente.",1,IF(Hoja4!R33="No estoy seguro/a de cómo ha afectado el juego a mi actitud hacia la marca Pepsi.",4,IF(Hoja4!R33="Mi actitud hacia la marca Pepsi ha empeorado ligeramente.",3,2)))</f>
        <v>4</v>
      </c>
      <c r="M33">
        <f>IF(Hoja4!S33="Bastante prominente",1,IF(Hoja4!S33="Moderadamente visible",2,IF(Hoja4!S33="Poco visible",3,4)))</f>
        <v>2</v>
      </c>
      <c r="N33">
        <f>IF(Hoja4!T33="No, el juego no me ha influenciado para consumir Pepsi.",2,IF(Hoja4!T33="No estoy seguro/a si el juego ha tenido algún efecto en mi elección de consumir Pepsi.",3,IF(Hoja4!T33="No creo que el juego tenga ninguna relación con el consumo de Pepsi.",4,1)))</f>
        <v>1</v>
      </c>
      <c r="O33">
        <f>IF(Hoja4!U33="Sí, considero que el juego ha sido muy efectivo en promocionar la marca Pepsi.",1,IF(Hoja4!U33="Sí, en cierta medida, el juego ha tenido éxito en promocionar Pepsi.",2,IF(Hoja4!U33="No, el juego no ha tenido un impacto significativo en la promoción de Pepsi.",3,4)))</f>
        <v>1</v>
      </c>
      <c r="P33">
        <f>IF(Hoja4!V33="Excelente",1,IF(Hoja4!V33="Bueno",2,IF(Hoja4!V33="Regular",3,4)))</f>
        <v>2</v>
      </c>
      <c r="Q33">
        <f>IF(Hoja4!W33="Sí, me gustaría ver más juegos que incorporen marcas de manera creativa.",1,IF(Hoja4!W33="Sí, siempre y cuando la integración no sea intrusiva ni afecte la experiencia de juego.",2,IF(Hoja4!W33="No me importa si se incorporan marcas en los juegos.",3,4)))</f>
        <v>2</v>
      </c>
      <c r="R33" s="4">
        <f t="shared" si="0"/>
        <v>34</v>
      </c>
      <c r="S33">
        <f t="shared" si="1"/>
        <v>9</v>
      </c>
      <c r="T33">
        <f t="shared" si="2"/>
        <v>3</v>
      </c>
      <c r="U33">
        <f t="shared" si="3"/>
        <v>8</v>
      </c>
      <c r="V33">
        <f t="shared" si="4"/>
        <v>7</v>
      </c>
      <c r="W33">
        <f t="shared" si="5"/>
        <v>7</v>
      </c>
    </row>
    <row r="34" spans="2:23">
      <c r="B34" t="s">
        <v>179</v>
      </c>
      <c r="C34">
        <f>IF(Hoja4!I34="Una vez",1,IF(Hoja4!I34="Varias veces",2,IF(Hoja4!I34="Muchas veces",3,4)))</f>
        <v>1</v>
      </c>
      <c r="D34">
        <f>IF(Hoja4!J34="El interés en el personaje de Pepsiman.",1,IF(Hoja4!J34="La curiosidad por un juego relacionado con Pepsi.",2,IF(Hoja4!J34="La recomendación de amigos.",3,4)))</f>
        <v>2</v>
      </c>
      <c r="E34">
        <f>IF(Hoja4!K34="La he compartido con amigos o familiares cercanos.",1,IF(Hoja4!K34="La he compartido en redes sociales como Facebook, Twitter, o Instagram.",2,IF(Hoja4!K34="No he compartido mi experiencia con nadie.",3,4)))</f>
        <v>1</v>
      </c>
      <c r="F34">
        <f>IF(Hoja4!L34="Sí, definitivamente",1,IF(Hoja4!L34="Sí, un poco",2,IF(Hoja4!L34="No, no ha cambiado mi preferencia",3,4)))</f>
        <v>2</v>
      </c>
      <c r="G34">
        <f>IF(Hoja4!M34="Nunca he notado el logo de Pepsi mientras jugaba.",1,IF(Hoja4!M34="Lo vi ocasionalmente mientras jugaba.",2,IF(Hoja4!M34="Lo vi con frecuencia mientras jugaba.",3,4)))</f>
        <v>4</v>
      </c>
      <c r="H34">
        <f>IF(Hoja4!N34="1 Nada en absoluto",1,IF(Hoja4!N34="2 Casi nada",2,IF(Hoja4!N34="3 Algo",3,IF(Hoja4!N34="4 Mucho",4,5))))</f>
        <v>4</v>
      </c>
      <c r="I34">
        <f>IF(Hoja4!O34="Logo de Pepsi",1,IF(Hoja4!O34="Latas de Pepsi",2,IF(Hoja4!O34="Máquinas expendedoras de Pepsi",3,4)))</f>
        <v>1</v>
      </c>
      <c r="J34">
        <f>IF(Hoja4!P34="Sí, tuve que recoger latas de Pepsi.",1,IF(Hoja4!P34="Sí, tuve que beber latas de Pepsi de una máquina expendedora.",2,IF(Hoja4!P34="Sí, había anuncios de Pepsi en todo el juego.",3,4)))</f>
        <v>1</v>
      </c>
      <c r="K34">
        <f>IF(Hoja4!Q34="Sí, el juego ha sido muy efectivo.",1,IF(Hoja4!Q34="Sí, el juego ha tenido un impacto positivo en mi recuerdo de Pepsi.",2,IF(Hoja4!Q34="No estoy seguro/a si el juego ha influido en mi recuerdo de Pepsi.",3,4)))</f>
        <v>2</v>
      </c>
      <c r="L34">
        <f>IF(Hoja4!R34="Mi actitud hacia la marca Pepsi ha mejorado significativamente.",1,IF(Hoja4!R34="No estoy seguro/a de cómo ha afectado el juego a mi actitud hacia la marca Pepsi.",4,IF(Hoja4!R34="Mi actitud hacia la marca Pepsi ha empeorado ligeramente.",3,2)))</f>
        <v>2</v>
      </c>
      <c r="M34">
        <f>IF(Hoja4!S34="Bastante prominente",1,IF(Hoja4!S34="Moderadamente visible",2,IF(Hoja4!S34="Poco visible",3,4)))</f>
        <v>3</v>
      </c>
      <c r="N34">
        <f>IF(Hoja4!T34="No, el juego no me ha influenciado para consumir Pepsi.",2,IF(Hoja4!T34="No estoy seguro/a si el juego ha tenido algún efecto en mi elección de consumir Pepsi.",3,IF(Hoja4!T34="No creo que el juego tenga ninguna relación con el consumo de Pepsi.",4,1)))</f>
        <v>3</v>
      </c>
      <c r="O34">
        <f>IF(Hoja4!U34="Sí, considero que el juego ha sido muy efectivo en promocionar la marca Pepsi.",1,IF(Hoja4!U34="Sí, en cierta medida, el juego ha tenido éxito en promocionar Pepsi.",2,IF(Hoja4!U34="No, el juego no ha tenido un impacto significativo en la promoción de Pepsi.",3,4)))</f>
        <v>3</v>
      </c>
      <c r="P34">
        <f>IF(Hoja4!V34="Excelente",1,IF(Hoja4!V34="Bueno",2,IF(Hoja4!V34="Regular",3,4)))</f>
        <v>1</v>
      </c>
      <c r="Q34">
        <f>IF(Hoja4!W34="Sí, me gustaría ver más juegos que incorporen marcas de manera creativa.",1,IF(Hoja4!W34="Sí, siempre y cuando la integración no sea intrusiva ni afecte la experiencia de juego.",2,IF(Hoja4!W34="No me importa si se incorporan marcas en los juegos.",3,4)))</f>
        <v>3</v>
      </c>
      <c r="R34" s="4">
        <f t="shared" si="0"/>
        <v>33</v>
      </c>
      <c r="S34">
        <f t="shared" si="1"/>
        <v>4</v>
      </c>
      <c r="T34">
        <f t="shared" si="2"/>
        <v>5</v>
      </c>
      <c r="U34">
        <f t="shared" si="3"/>
        <v>10</v>
      </c>
      <c r="V34">
        <f t="shared" si="4"/>
        <v>4</v>
      </c>
      <c r="W34">
        <f t="shared" si="5"/>
        <v>10</v>
      </c>
    </row>
    <row r="35" spans="2:23">
      <c r="B35" t="s">
        <v>180</v>
      </c>
      <c r="C35">
        <f>IF(Hoja4!I35="Una vez",1,IF(Hoja4!I35="Varias veces",2,IF(Hoja4!I35="Muchas veces",3,4)))</f>
        <v>2</v>
      </c>
      <c r="D35">
        <f>IF(Hoja4!J35="El interés en el personaje de Pepsiman.",1,IF(Hoja4!J35="La curiosidad por un juego relacionado con Pepsi.",2,IF(Hoja4!J35="La recomendación de amigos.",3,4)))</f>
        <v>3</v>
      </c>
      <c r="E35">
        <f>IF(Hoja4!K35="La he compartido con amigos o familiares cercanos.",1,IF(Hoja4!K35="La he compartido en redes sociales como Facebook, Twitter, o Instagram.",2,IF(Hoja4!K35="No he compartido mi experiencia con nadie.",3,4)))</f>
        <v>1</v>
      </c>
      <c r="F35">
        <f>IF(Hoja4!L35="Sí, definitivamente",1,IF(Hoja4!L35="Sí, un poco",2,IF(Hoja4!L35="No, no ha cambiado mi preferencia",3,4)))</f>
        <v>2</v>
      </c>
      <c r="G35">
        <f>IF(Hoja4!M35="Nunca he notado el logo de Pepsi mientras jugaba.",1,IF(Hoja4!M35="Lo vi ocasionalmente mientras jugaba.",2,IF(Hoja4!M35="Lo vi con frecuencia mientras jugaba.",3,4)))</f>
        <v>3</v>
      </c>
      <c r="H35">
        <f>IF(Hoja4!N35="1 Nada en absoluto",1,IF(Hoja4!N35="2 Casi nada",2,IF(Hoja4!N35="3 Algo",3,IF(Hoja4!N35="4 Mucho",4,5))))</f>
        <v>2</v>
      </c>
      <c r="I35">
        <f>IF(Hoja4!O35="Logo de Pepsi",1,IF(Hoja4!O35="Latas de Pepsi",2,IF(Hoja4!O35="Máquinas expendedoras de Pepsi",3,4)))</f>
        <v>1</v>
      </c>
      <c r="J35">
        <f>IF(Hoja4!P35="Sí, tuve que recoger latas de Pepsi.",1,IF(Hoja4!P35="Sí, tuve que beber latas de Pepsi de una máquina expendedora.",2,IF(Hoja4!P35="Sí, había anuncios de Pepsi en todo el juego.",3,4)))</f>
        <v>1</v>
      </c>
      <c r="K35">
        <f>IF(Hoja4!Q35="Sí, el juego ha sido muy efectivo.",1,IF(Hoja4!Q35="Sí, el juego ha tenido un impacto positivo en mi recuerdo de Pepsi.",2,IF(Hoja4!Q35="No estoy seguro/a si el juego ha influido en mi recuerdo de Pepsi.",3,4)))</f>
        <v>2</v>
      </c>
      <c r="L35">
        <f>IF(Hoja4!R35="Mi actitud hacia la marca Pepsi ha mejorado significativamente.",1,IF(Hoja4!R35="No estoy seguro/a de cómo ha afectado el juego a mi actitud hacia la marca Pepsi.",4,IF(Hoja4!R35="Mi actitud hacia la marca Pepsi ha empeorado ligeramente.",3,2)))</f>
        <v>2</v>
      </c>
      <c r="M35">
        <f>IF(Hoja4!S35="Bastante prominente",1,IF(Hoja4!S35="Moderadamente visible",2,IF(Hoja4!S35="Poco visible",3,4)))</f>
        <v>1</v>
      </c>
      <c r="N35">
        <f>IF(Hoja4!T35="No, el juego no me ha influenciado para consumir Pepsi.",2,IF(Hoja4!T35="No estoy seguro/a si el juego ha tenido algún efecto en mi elección de consumir Pepsi.",3,IF(Hoja4!T35="No creo que el juego tenga ninguna relación con el consumo de Pepsi.",4,1)))</f>
        <v>1</v>
      </c>
      <c r="O35">
        <f>IF(Hoja4!U35="Sí, considero que el juego ha sido muy efectivo en promocionar la marca Pepsi.",1,IF(Hoja4!U35="Sí, en cierta medida, el juego ha tenido éxito en promocionar Pepsi.",2,IF(Hoja4!U35="No, el juego no ha tenido un impacto significativo en la promoción de Pepsi.",3,4)))</f>
        <v>2</v>
      </c>
      <c r="P35">
        <f>IF(Hoja4!V35="Excelente",1,IF(Hoja4!V35="Bueno",2,IF(Hoja4!V35="Regular",3,4)))</f>
        <v>3</v>
      </c>
      <c r="Q35">
        <f>IF(Hoja4!W35="Sí, me gustaría ver más juegos que incorporen marcas de manera creativa.",1,IF(Hoja4!W35="Sí, siempre y cuando la integración no sea intrusiva ni afecte la experiencia de juego.",2,IF(Hoja4!W35="No me importa si se incorporan marcas en los juegos.",3,4)))</f>
        <v>4</v>
      </c>
      <c r="R35" s="4">
        <f t="shared" si="0"/>
        <v>30</v>
      </c>
      <c r="S35">
        <f t="shared" si="1"/>
        <v>6</v>
      </c>
      <c r="T35">
        <f t="shared" si="2"/>
        <v>3</v>
      </c>
      <c r="U35">
        <f t="shared" si="3"/>
        <v>7</v>
      </c>
      <c r="V35">
        <f t="shared" si="4"/>
        <v>4</v>
      </c>
      <c r="W35">
        <f t="shared" si="5"/>
        <v>10</v>
      </c>
    </row>
    <row r="36" spans="2:23">
      <c r="B36" t="s">
        <v>181</v>
      </c>
      <c r="C36">
        <f>IF(Hoja4!I36="Una vez",1,IF(Hoja4!I36="Varias veces",2,IF(Hoja4!I36="Muchas veces",3,4)))</f>
        <v>4</v>
      </c>
      <c r="D36">
        <f>IF(Hoja4!J36="El interés en el personaje de Pepsiman.",1,IF(Hoja4!J36="La curiosidad por un juego relacionado con Pepsi.",2,IF(Hoja4!J36="La recomendación de amigos.",3,4)))</f>
        <v>4</v>
      </c>
      <c r="E36">
        <f>IF(Hoja4!K36="La he compartido con amigos o familiares cercanos.",1,IF(Hoja4!K36="La he compartido en redes sociales como Facebook, Twitter, o Instagram.",2,IF(Hoja4!K36="No he compartido mi experiencia con nadie.",3,4)))</f>
        <v>3</v>
      </c>
      <c r="F36">
        <f>IF(Hoja4!L36="Sí, definitivamente",1,IF(Hoja4!L36="Sí, un poco",2,IF(Hoja4!L36="No, no ha cambiado mi preferencia",3,4)))</f>
        <v>4</v>
      </c>
      <c r="G36">
        <f>IF(Hoja4!M36="Nunca he notado el logo de Pepsi mientras jugaba.",1,IF(Hoja4!M36="Lo vi ocasionalmente mientras jugaba.",2,IF(Hoja4!M36="Lo vi con frecuencia mientras jugaba.",3,4)))</f>
        <v>1</v>
      </c>
      <c r="H36">
        <f>IF(Hoja4!N36="1 Nada en absoluto",1,IF(Hoja4!N36="2 Casi nada",2,IF(Hoja4!N36="3 Algo",3,IF(Hoja4!N36="4 Mucho",4,5))))</f>
        <v>5</v>
      </c>
      <c r="I36">
        <f>IF(Hoja4!O36="Logo de Pepsi",1,IF(Hoja4!O36="Latas de Pepsi",2,IF(Hoja4!O36="Máquinas expendedoras de Pepsi",3,4)))</f>
        <v>3</v>
      </c>
      <c r="J36">
        <f>IF(Hoja4!P36="Sí, tuve que recoger latas de Pepsi.",1,IF(Hoja4!P36="Sí, tuve que beber latas de Pepsi de una máquina expendedora.",2,IF(Hoja4!P36="Sí, había anuncios de Pepsi en todo el juego.",3,4)))</f>
        <v>3</v>
      </c>
      <c r="K36">
        <f>IF(Hoja4!Q36="Sí, el juego ha sido muy efectivo.",1,IF(Hoja4!Q36="Sí, el juego ha tenido un impacto positivo en mi recuerdo de Pepsi.",2,IF(Hoja4!Q36="No estoy seguro/a si el juego ha influido en mi recuerdo de Pepsi.",3,4)))</f>
        <v>3</v>
      </c>
      <c r="L36">
        <f>IF(Hoja4!R36="Mi actitud hacia la marca Pepsi ha mejorado significativamente.",1,IF(Hoja4!R36="No estoy seguro/a de cómo ha afectado el juego a mi actitud hacia la marca Pepsi.",4,IF(Hoja4!R36="Mi actitud hacia la marca Pepsi ha empeorado ligeramente.",3,2)))</f>
        <v>4</v>
      </c>
      <c r="M36">
        <f>IF(Hoja4!S36="Bastante prominente",1,IF(Hoja4!S36="Moderadamente visible",2,IF(Hoja4!S36="Poco visible",3,4)))</f>
        <v>1</v>
      </c>
      <c r="N36">
        <f>IF(Hoja4!T36="No, el juego no me ha influenciado para consumir Pepsi.",2,IF(Hoja4!T36="No estoy seguro/a si el juego ha tenido algún efecto en mi elección de consumir Pepsi.",3,IF(Hoja4!T36="No creo que el juego tenga ninguna relación con el consumo de Pepsi.",4,1)))</f>
        <v>1</v>
      </c>
      <c r="O36">
        <f>IF(Hoja4!U36="Sí, considero que el juego ha sido muy efectivo en promocionar la marca Pepsi.",1,IF(Hoja4!U36="Sí, en cierta medida, el juego ha tenido éxito en promocionar Pepsi.",2,IF(Hoja4!U36="No, el juego no ha tenido un impacto significativo en la promoción de Pepsi.",3,4)))</f>
        <v>1</v>
      </c>
      <c r="P36">
        <f>IF(Hoja4!V36="Excelente",1,IF(Hoja4!V36="Bueno",2,IF(Hoja4!V36="Regular",3,4)))</f>
        <v>4</v>
      </c>
      <c r="Q36">
        <f>IF(Hoja4!W36="Sí, me gustaría ver más juegos que incorporen marcas de manera creativa.",1,IF(Hoja4!W36="Sí, siempre y cuando la integración no sea intrusiva ni afecte la experiencia de juego.",2,IF(Hoja4!W36="No me importa si se incorporan marcas en los juegos.",3,4)))</f>
        <v>4</v>
      </c>
      <c r="R36" s="4">
        <f t="shared" si="0"/>
        <v>45</v>
      </c>
      <c r="S36">
        <f t="shared" si="1"/>
        <v>11</v>
      </c>
      <c r="T36">
        <f t="shared" si="2"/>
        <v>5</v>
      </c>
      <c r="U36">
        <f t="shared" si="3"/>
        <v>12</v>
      </c>
      <c r="V36">
        <f t="shared" si="4"/>
        <v>7</v>
      </c>
      <c r="W36">
        <f t="shared" si="5"/>
        <v>10</v>
      </c>
    </row>
    <row r="37" spans="2:23">
      <c r="B37" t="s">
        <v>182</v>
      </c>
      <c r="C37">
        <f>IF(Hoja4!I37="Una vez",1,IF(Hoja4!I37="Varias veces",2,IF(Hoja4!I37="Muchas veces",3,4)))</f>
        <v>1</v>
      </c>
      <c r="D37">
        <f>IF(Hoja4!J37="El interés en el personaje de Pepsiman.",1,IF(Hoja4!J37="La curiosidad por un juego relacionado con Pepsi.",2,IF(Hoja4!J37="La recomendación de amigos.",3,4)))</f>
        <v>2</v>
      </c>
      <c r="E37">
        <f>IF(Hoja4!K37="La he compartido con amigos o familiares cercanos.",1,IF(Hoja4!K37="La he compartido en redes sociales como Facebook, Twitter, o Instagram.",2,IF(Hoja4!K37="No he compartido mi experiencia con nadie.",3,4)))</f>
        <v>3</v>
      </c>
      <c r="F37">
        <f>IF(Hoja4!L37="Sí, definitivamente",1,IF(Hoja4!L37="Sí, un poco",2,IF(Hoja4!L37="No, no ha cambiado mi preferencia",3,4)))</f>
        <v>2</v>
      </c>
      <c r="G37">
        <f>IF(Hoja4!M37="Nunca he notado el logo de Pepsi mientras jugaba.",1,IF(Hoja4!M37="Lo vi ocasionalmente mientras jugaba.",2,IF(Hoja4!M37="Lo vi con frecuencia mientras jugaba.",3,4)))</f>
        <v>4</v>
      </c>
      <c r="H37">
        <f>IF(Hoja4!N37="1 Nada en absoluto",1,IF(Hoja4!N37="2 Casi nada",2,IF(Hoja4!N37="3 Algo",3,IF(Hoja4!N37="4 Mucho",4,5))))</f>
        <v>3</v>
      </c>
      <c r="I37">
        <f>IF(Hoja4!O37="Logo de Pepsi",1,IF(Hoja4!O37="Latas de Pepsi",2,IF(Hoja4!O37="Máquinas expendedoras de Pepsi",3,4)))</f>
        <v>2</v>
      </c>
      <c r="J37">
        <f>IF(Hoja4!P37="Sí, tuve que recoger latas de Pepsi.",1,IF(Hoja4!P37="Sí, tuve que beber latas de Pepsi de una máquina expendedora.",2,IF(Hoja4!P37="Sí, había anuncios de Pepsi en todo el juego.",3,4)))</f>
        <v>1</v>
      </c>
      <c r="K37">
        <f>IF(Hoja4!Q37="Sí, el juego ha sido muy efectivo.",1,IF(Hoja4!Q37="Sí, el juego ha tenido un impacto positivo en mi recuerdo de Pepsi.",2,IF(Hoja4!Q37="No estoy seguro/a si el juego ha influido en mi recuerdo de Pepsi.",3,4)))</f>
        <v>1</v>
      </c>
      <c r="L37">
        <f>IF(Hoja4!R37="Mi actitud hacia la marca Pepsi ha mejorado significativamente.",1,IF(Hoja4!R37="No estoy seguro/a de cómo ha afectado el juego a mi actitud hacia la marca Pepsi.",4,IF(Hoja4!R37="Mi actitud hacia la marca Pepsi ha empeorado ligeramente.",3,2)))</f>
        <v>1</v>
      </c>
      <c r="M37">
        <f>IF(Hoja4!S37="Bastante prominente",1,IF(Hoja4!S37="Moderadamente visible",2,IF(Hoja4!S37="Poco visible",3,4)))</f>
        <v>2</v>
      </c>
      <c r="N37">
        <f>IF(Hoja4!T37="No, el juego no me ha influenciado para consumir Pepsi.",2,IF(Hoja4!T37="No estoy seguro/a si el juego ha tenido algún efecto en mi elección de consumir Pepsi.",3,IF(Hoja4!T37="No creo que el juego tenga ninguna relación con el consumo de Pepsi.",4,1)))</f>
        <v>3</v>
      </c>
      <c r="O37">
        <f>IF(Hoja4!U37="Sí, considero que el juego ha sido muy efectivo en promocionar la marca Pepsi.",1,IF(Hoja4!U37="Sí, en cierta medida, el juego ha tenido éxito en promocionar Pepsi.",2,IF(Hoja4!U37="No, el juego no ha tenido un impacto significativo en la promoción de Pepsi.",3,4)))</f>
        <v>1</v>
      </c>
      <c r="P37">
        <f>IF(Hoja4!V37="Excelente",1,IF(Hoja4!V37="Bueno",2,IF(Hoja4!V37="Regular",3,4)))</f>
        <v>1</v>
      </c>
      <c r="Q37">
        <f>IF(Hoja4!W37="Sí, me gustaría ver más juegos que incorporen marcas de manera creativa.",1,IF(Hoja4!W37="Sí, siempre y cuando la integración no sea intrusiva ni afecte la experiencia de juego.",2,IF(Hoja4!W37="No me importa si se incorporan marcas en los juegos.",3,4)))</f>
        <v>1</v>
      </c>
      <c r="R37" s="4">
        <f t="shared" si="0"/>
        <v>28</v>
      </c>
      <c r="S37">
        <f t="shared" si="1"/>
        <v>6</v>
      </c>
      <c r="T37">
        <f t="shared" si="2"/>
        <v>5</v>
      </c>
      <c r="U37">
        <f t="shared" si="3"/>
        <v>10</v>
      </c>
      <c r="V37">
        <f t="shared" si="4"/>
        <v>2</v>
      </c>
      <c r="W37">
        <f t="shared" si="5"/>
        <v>5</v>
      </c>
    </row>
    <row r="38" spans="2:23">
      <c r="B38" t="s">
        <v>183</v>
      </c>
      <c r="C38">
        <f>IF(Hoja4!I38="Una vez",1,IF(Hoja4!I38="Varias veces",2,IF(Hoja4!I38="Muchas veces",3,4)))</f>
        <v>4</v>
      </c>
      <c r="D38">
        <f>IF(Hoja4!J38="El interés en el personaje de Pepsiman.",1,IF(Hoja4!J38="La curiosidad por un juego relacionado con Pepsi.",2,IF(Hoja4!J38="La recomendación de amigos.",3,4)))</f>
        <v>4</v>
      </c>
      <c r="E38">
        <f>IF(Hoja4!K38="La he compartido con amigos o familiares cercanos.",1,IF(Hoja4!K38="La he compartido en redes sociales como Facebook, Twitter, o Instagram.",2,IF(Hoja4!K38="No he compartido mi experiencia con nadie.",3,4)))</f>
        <v>3</v>
      </c>
      <c r="F38">
        <f>IF(Hoja4!L38="Sí, definitivamente",1,IF(Hoja4!L38="Sí, un poco",2,IF(Hoja4!L38="No, no ha cambiado mi preferencia",3,4)))</f>
        <v>4</v>
      </c>
      <c r="G38">
        <f>IF(Hoja4!M38="Nunca he notado el logo de Pepsi mientras jugaba.",1,IF(Hoja4!M38="Lo vi ocasionalmente mientras jugaba.",2,IF(Hoja4!M38="Lo vi con frecuencia mientras jugaba.",3,4)))</f>
        <v>4</v>
      </c>
      <c r="H38">
        <f>IF(Hoja4!N38="1 Nada en absoluto",1,IF(Hoja4!N38="2 Casi nada",2,IF(Hoja4!N38="3 Algo",3,IF(Hoja4!N38="4 Mucho",4,5))))</f>
        <v>5</v>
      </c>
      <c r="I38">
        <f>IF(Hoja4!O38="Logo de Pepsi",1,IF(Hoja4!O38="Latas de Pepsi",2,IF(Hoja4!O38="Máquinas expendedoras de Pepsi",3,4)))</f>
        <v>4</v>
      </c>
      <c r="J38">
        <f>IF(Hoja4!P38="Sí, tuve que recoger latas de Pepsi.",1,IF(Hoja4!P38="Sí, tuve que beber latas de Pepsi de una máquina expendedora.",2,IF(Hoja4!P38="Sí, había anuncios de Pepsi en todo el juego.",3,4)))</f>
        <v>4</v>
      </c>
      <c r="K38">
        <f>IF(Hoja4!Q38="Sí, el juego ha sido muy efectivo.",1,IF(Hoja4!Q38="Sí, el juego ha tenido un impacto positivo en mi recuerdo de Pepsi.",2,IF(Hoja4!Q38="No estoy seguro/a si el juego ha influido en mi recuerdo de Pepsi.",3,4)))</f>
        <v>4</v>
      </c>
      <c r="L38">
        <f>IF(Hoja4!R38="Mi actitud hacia la marca Pepsi ha mejorado significativamente.",1,IF(Hoja4!R38="No estoy seguro/a de cómo ha afectado el juego a mi actitud hacia la marca Pepsi.",4,IF(Hoja4!R38="Mi actitud hacia la marca Pepsi ha empeorado ligeramente.",3,2)))</f>
        <v>4</v>
      </c>
      <c r="M38">
        <f>IF(Hoja4!S38="Bastante prominente",1,IF(Hoja4!S38="Moderadamente visible",2,IF(Hoja4!S38="Poco visible",3,4)))</f>
        <v>4</v>
      </c>
      <c r="N38">
        <f>IF(Hoja4!T38="No, el juego no me ha influenciado para consumir Pepsi.",2,IF(Hoja4!T38="No estoy seguro/a si el juego ha tenido algún efecto en mi elección de consumir Pepsi.",3,IF(Hoja4!T38="No creo que el juego tenga ninguna relación con el consumo de Pepsi.",4,1)))</f>
        <v>4</v>
      </c>
      <c r="O38">
        <f>IF(Hoja4!U38="Sí, considero que el juego ha sido muy efectivo en promocionar la marca Pepsi.",1,IF(Hoja4!U38="Sí, en cierta medida, el juego ha tenido éxito en promocionar Pepsi.",2,IF(Hoja4!U38="No, el juego no ha tenido un impacto significativo en la promoción de Pepsi.",3,4)))</f>
        <v>4</v>
      </c>
      <c r="P38">
        <f>IF(Hoja4!V38="Excelente",1,IF(Hoja4!V38="Bueno",2,IF(Hoja4!V38="Regular",3,4)))</f>
        <v>4</v>
      </c>
      <c r="Q38">
        <f>IF(Hoja4!W38="Sí, me gustaría ver más juegos que incorporen marcas de manera creativa.",1,IF(Hoja4!W38="Sí, siempre y cuando la integración no sea intrusiva ni afecte la experiencia de juego.",2,IF(Hoja4!W38="No me importa si se incorporan marcas en los juegos.",3,4)))</f>
        <v>4</v>
      </c>
      <c r="R38" s="4">
        <f t="shared" si="0"/>
        <v>60</v>
      </c>
      <c r="S38">
        <f t="shared" si="1"/>
        <v>11</v>
      </c>
      <c r="T38">
        <f t="shared" si="2"/>
        <v>8</v>
      </c>
      <c r="U38">
        <f t="shared" si="3"/>
        <v>17</v>
      </c>
      <c r="V38">
        <f t="shared" si="4"/>
        <v>8</v>
      </c>
      <c r="W38">
        <f t="shared" si="5"/>
        <v>16</v>
      </c>
    </row>
    <row r="39" spans="2:23">
      <c r="B39" t="s">
        <v>184</v>
      </c>
      <c r="C39">
        <f>IF(Hoja4!I39="Una vez",1,IF(Hoja4!I39="Varias veces",2,IF(Hoja4!I39="Muchas veces",3,4)))</f>
        <v>2</v>
      </c>
      <c r="D39">
        <f>IF(Hoja4!J39="El interés en el personaje de Pepsiman.",1,IF(Hoja4!J39="La curiosidad por un juego relacionado con Pepsi.",2,IF(Hoja4!J39="La recomendación de amigos.",3,4)))</f>
        <v>3</v>
      </c>
      <c r="E39">
        <f>IF(Hoja4!K39="La he compartido con amigos o familiares cercanos.",1,IF(Hoja4!K39="La he compartido en redes sociales como Facebook, Twitter, o Instagram.",2,IF(Hoja4!K39="No he compartido mi experiencia con nadie.",3,4)))</f>
        <v>1</v>
      </c>
      <c r="F39">
        <f>IF(Hoja4!L39="Sí, definitivamente",1,IF(Hoja4!L39="Sí, un poco",2,IF(Hoja4!L39="No, no ha cambiado mi preferencia",3,4)))</f>
        <v>4</v>
      </c>
      <c r="G39">
        <f>IF(Hoja4!M39="Nunca he notado el logo de Pepsi mientras jugaba.",1,IF(Hoja4!M39="Lo vi ocasionalmente mientras jugaba.",2,IF(Hoja4!M39="Lo vi con frecuencia mientras jugaba.",3,4)))</f>
        <v>3</v>
      </c>
      <c r="H39">
        <f>IF(Hoja4!N39="1 Nada en absoluto",1,IF(Hoja4!N39="2 Casi nada",2,IF(Hoja4!N39="3 Algo",3,IF(Hoja4!N39="4 Mucho",4,5))))</f>
        <v>4</v>
      </c>
      <c r="I39">
        <f>IF(Hoja4!O39="Logo de Pepsi",1,IF(Hoja4!O39="Latas de Pepsi",2,IF(Hoja4!O39="Máquinas expendedoras de Pepsi",3,4)))</f>
        <v>1</v>
      </c>
      <c r="J39">
        <f>IF(Hoja4!P39="Sí, tuve que recoger latas de Pepsi.",1,IF(Hoja4!P39="Sí, tuve que beber latas de Pepsi de una máquina expendedora.",2,IF(Hoja4!P39="Sí, había anuncios de Pepsi en todo el juego.",3,4)))</f>
        <v>1</v>
      </c>
      <c r="K39">
        <f>IF(Hoja4!Q39="Sí, el juego ha sido muy efectivo.",1,IF(Hoja4!Q39="Sí, el juego ha tenido un impacto positivo en mi recuerdo de Pepsi.",2,IF(Hoja4!Q39="No estoy seguro/a si el juego ha influido en mi recuerdo de Pepsi.",3,4)))</f>
        <v>1</v>
      </c>
      <c r="L39">
        <f>IF(Hoja4!R39="Mi actitud hacia la marca Pepsi ha mejorado significativamente.",1,IF(Hoja4!R39="No estoy seguro/a de cómo ha afectado el juego a mi actitud hacia la marca Pepsi.",4,IF(Hoja4!R39="Mi actitud hacia la marca Pepsi ha empeorado ligeramente.",3,2)))</f>
        <v>1</v>
      </c>
      <c r="M39">
        <f>IF(Hoja4!S39="Bastante prominente",1,IF(Hoja4!S39="Moderadamente visible",2,IF(Hoja4!S39="Poco visible",3,4)))</f>
        <v>1</v>
      </c>
      <c r="N39">
        <f>IF(Hoja4!T39="No, el juego no me ha influenciado para consumir Pepsi.",2,IF(Hoja4!T39="No estoy seguro/a si el juego ha tenido algún efecto en mi elección de consumir Pepsi.",3,IF(Hoja4!T39="No creo que el juego tenga ninguna relación con el consumo de Pepsi.",4,1)))</f>
        <v>1</v>
      </c>
      <c r="O39">
        <f>IF(Hoja4!U39="Sí, considero que el juego ha sido muy efectivo en promocionar la marca Pepsi.",1,IF(Hoja4!U39="Sí, en cierta medida, el juego ha tenido éxito en promocionar Pepsi.",2,IF(Hoja4!U39="No, el juego no ha tenido un impacto significativo en la promoción de Pepsi.",3,4)))</f>
        <v>1</v>
      </c>
      <c r="P39">
        <f>IF(Hoja4!V39="Excelente",1,IF(Hoja4!V39="Bueno",2,IF(Hoja4!V39="Regular",3,4)))</f>
        <v>3</v>
      </c>
      <c r="Q39">
        <f>IF(Hoja4!W39="Sí, me gustaría ver más juegos que incorporen marcas de manera creativa.",1,IF(Hoja4!W39="Sí, siempre y cuando la integración no sea intrusiva ni afecte la experiencia de juego.",2,IF(Hoja4!W39="No me importa si se incorporan marcas en los juegos.",3,4)))</f>
        <v>1</v>
      </c>
      <c r="R39" s="4">
        <f t="shared" si="0"/>
        <v>28</v>
      </c>
      <c r="S39">
        <f t="shared" si="1"/>
        <v>6</v>
      </c>
      <c r="T39">
        <f t="shared" si="2"/>
        <v>5</v>
      </c>
      <c r="U39">
        <f t="shared" si="3"/>
        <v>9</v>
      </c>
      <c r="V39">
        <f t="shared" si="4"/>
        <v>2</v>
      </c>
      <c r="W39">
        <f t="shared" si="5"/>
        <v>6</v>
      </c>
    </row>
    <row r="40" spans="2:23">
      <c r="B40" t="s">
        <v>185</v>
      </c>
      <c r="C40">
        <f>IF(Hoja4!I40="Una vez",1,IF(Hoja4!I40="Varias veces",2,IF(Hoja4!I40="Muchas veces",3,4)))</f>
        <v>3</v>
      </c>
      <c r="D40">
        <f>IF(Hoja4!J40="El interés en el personaje de Pepsiman.",1,IF(Hoja4!J40="La curiosidad por un juego relacionado con Pepsi.",2,IF(Hoja4!J40="La recomendación de amigos.",3,4)))</f>
        <v>3</v>
      </c>
      <c r="E40">
        <f>IF(Hoja4!K40="La he compartido con amigos o familiares cercanos.",1,IF(Hoja4!K40="La he compartido en redes sociales como Facebook, Twitter, o Instagram.",2,IF(Hoja4!K40="No he compartido mi experiencia con nadie.",3,4)))</f>
        <v>1</v>
      </c>
      <c r="F40">
        <f>IF(Hoja4!L40="Sí, definitivamente",1,IF(Hoja4!L40="Sí, un poco",2,IF(Hoja4!L40="No, no ha cambiado mi preferencia",3,4)))</f>
        <v>2</v>
      </c>
      <c r="G40">
        <f>IF(Hoja4!M40="Nunca he notado el logo de Pepsi mientras jugaba.",1,IF(Hoja4!M40="Lo vi ocasionalmente mientras jugaba.",2,IF(Hoja4!M40="Lo vi con frecuencia mientras jugaba.",3,4)))</f>
        <v>4</v>
      </c>
      <c r="H40">
        <f>IF(Hoja4!N40="1 Nada en absoluto",1,IF(Hoja4!N40="2 Casi nada",2,IF(Hoja4!N40="3 Algo",3,IF(Hoja4!N40="4 Mucho",4,5))))</f>
        <v>4</v>
      </c>
      <c r="I40">
        <f>IF(Hoja4!O40="Logo de Pepsi",1,IF(Hoja4!O40="Latas de Pepsi",2,IF(Hoja4!O40="Máquinas expendedoras de Pepsi",3,4)))</f>
        <v>2</v>
      </c>
      <c r="J40">
        <f>IF(Hoja4!P40="Sí, tuve que recoger latas de Pepsi.",1,IF(Hoja4!P40="Sí, tuve que beber latas de Pepsi de una máquina expendedora.",2,IF(Hoja4!P40="Sí, había anuncios de Pepsi en todo el juego.",3,4)))</f>
        <v>1</v>
      </c>
      <c r="K40">
        <f>IF(Hoja4!Q40="Sí, el juego ha sido muy efectivo.",1,IF(Hoja4!Q40="Sí, el juego ha tenido un impacto positivo en mi recuerdo de Pepsi.",2,IF(Hoja4!Q40="No estoy seguro/a si el juego ha influido en mi recuerdo de Pepsi.",3,4)))</f>
        <v>2</v>
      </c>
      <c r="L40">
        <f>IF(Hoja4!R40="Mi actitud hacia la marca Pepsi ha mejorado significativamente.",1,IF(Hoja4!R40="No estoy seguro/a de cómo ha afectado el juego a mi actitud hacia la marca Pepsi.",4,IF(Hoja4!R40="Mi actitud hacia la marca Pepsi ha empeorado ligeramente.",3,2)))</f>
        <v>2</v>
      </c>
      <c r="M40">
        <f>IF(Hoja4!S40="Bastante prominente",1,IF(Hoja4!S40="Moderadamente visible",2,IF(Hoja4!S40="Poco visible",3,4)))</f>
        <v>1</v>
      </c>
      <c r="N40">
        <f>IF(Hoja4!T40="No, el juego no me ha influenciado para consumir Pepsi.",2,IF(Hoja4!T40="No estoy seguro/a si el juego ha tenido algún efecto en mi elección de consumir Pepsi.",3,IF(Hoja4!T40="No creo que el juego tenga ninguna relación con el consumo de Pepsi.",4,1)))</f>
        <v>1</v>
      </c>
      <c r="O40">
        <f>IF(Hoja4!U40="Sí, considero que el juego ha sido muy efectivo en promocionar la marca Pepsi.",1,IF(Hoja4!U40="Sí, en cierta medida, el juego ha tenido éxito en promocionar Pepsi.",2,IF(Hoja4!U40="No, el juego no ha tenido un impacto significativo en la promoción de Pepsi.",3,4)))</f>
        <v>2</v>
      </c>
      <c r="P40">
        <f>IF(Hoja4!V40="Excelente",1,IF(Hoja4!V40="Bueno",2,IF(Hoja4!V40="Regular",3,4)))</f>
        <v>1</v>
      </c>
      <c r="Q40">
        <f>IF(Hoja4!W40="Sí, me gustaría ver más juegos que incorporen marcas de manera creativa.",1,IF(Hoja4!W40="Sí, siempre y cuando la integración no sea intrusiva ni afecte la experiencia de juego.",2,IF(Hoja4!W40="No me importa si se incorporan marcas en los juegos.",3,4)))</f>
        <v>1</v>
      </c>
      <c r="R40" s="4">
        <f t="shared" si="0"/>
        <v>30</v>
      </c>
      <c r="S40">
        <f t="shared" si="1"/>
        <v>7</v>
      </c>
      <c r="T40">
        <f t="shared" si="2"/>
        <v>3</v>
      </c>
      <c r="U40">
        <f t="shared" si="3"/>
        <v>11</v>
      </c>
      <c r="V40">
        <f t="shared" si="4"/>
        <v>4</v>
      </c>
      <c r="W40">
        <f t="shared" si="5"/>
        <v>5</v>
      </c>
    </row>
    <row r="41" spans="2:23">
      <c r="B41" t="s">
        <v>186</v>
      </c>
      <c r="C41">
        <f>IF(Hoja4!I41="Una vez",1,IF(Hoja4!I41="Varias veces",2,IF(Hoja4!I41="Muchas veces",3,4)))</f>
        <v>4</v>
      </c>
      <c r="D41">
        <f>IF(Hoja4!J41="El interés en el personaje de Pepsiman.",1,IF(Hoja4!J41="La curiosidad por un juego relacionado con Pepsi.",2,IF(Hoja4!J41="La recomendación de amigos.",3,4)))</f>
        <v>4</v>
      </c>
      <c r="E41">
        <f>IF(Hoja4!K41="La he compartido con amigos o familiares cercanos.",1,IF(Hoja4!K41="La he compartido en redes sociales como Facebook, Twitter, o Instagram.",2,IF(Hoja4!K41="No he compartido mi experiencia con nadie.",3,4)))</f>
        <v>3</v>
      </c>
      <c r="F41">
        <f>IF(Hoja4!L41="Sí, definitivamente",1,IF(Hoja4!L41="Sí, un poco",2,IF(Hoja4!L41="No, no ha cambiado mi preferencia",3,4)))</f>
        <v>4</v>
      </c>
      <c r="G41">
        <f>IF(Hoja4!M41="Nunca he notado el logo de Pepsi mientras jugaba.",1,IF(Hoja4!M41="Lo vi ocasionalmente mientras jugaba.",2,IF(Hoja4!M41="Lo vi con frecuencia mientras jugaba.",3,4)))</f>
        <v>4</v>
      </c>
      <c r="H41">
        <f>IF(Hoja4!N41="1 Nada en absoluto",1,IF(Hoja4!N41="2 Casi nada",2,IF(Hoja4!N41="3 Algo",3,IF(Hoja4!N41="4 Mucho",4,5))))</f>
        <v>1</v>
      </c>
      <c r="I41">
        <f>IF(Hoja4!O41="Logo de Pepsi",1,IF(Hoja4!O41="Latas de Pepsi",2,IF(Hoja4!O41="Máquinas expendedoras de Pepsi",3,4)))</f>
        <v>4</v>
      </c>
      <c r="J41">
        <f>IF(Hoja4!P41="Sí, tuve que recoger latas de Pepsi.",1,IF(Hoja4!P41="Sí, tuve que beber latas de Pepsi de una máquina expendedora.",2,IF(Hoja4!P41="Sí, había anuncios de Pepsi en todo el juego.",3,4)))</f>
        <v>4</v>
      </c>
      <c r="K41">
        <f>IF(Hoja4!Q41="Sí, el juego ha sido muy efectivo.",1,IF(Hoja4!Q41="Sí, el juego ha tenido un impacto positivo en mi recuerdo de Pepsi.",2,IF(Hoja4!Q41="No estoy seguro/a si el juego ha influido en mi recuerdo de Pepsi.",3,4)))</f>
        <v>4</v>
      </c>
      <c r="L41">
        <f>IF(Hoja4!R41="Mi actitud hacia la marca Pepsi ha mejorado significativamente.",1,IF(Hoja4!R41="No estoy seguro/a de cómo ha afectado el juego a mi actitud hacia la marca Pepsi.",4,IF(Hoja4!R41="Mi actitud hacia la marca Pepsi ha empeorado ligeramente.",3,2)))</f>
        <v>4</v>
      </c>
      <c r="M41">
        <f>IF(Hoja4!S41="Bastante prominente",1,IF(Hoja4!S41="Moderadamente visible",2,IF(Hoja4!S41="Poco visible",3,4)))</f>
        <v>4</v>
      </c>
      <c r="N41">
        <f>IF(Hoja4!T41="No, el juego no me ha influenciado para consumir Pepsi.",2,IF(Hoja4!T41="No estoy seguro/a si el juego ha tenido algún efecto en mi elección de consumir Pepsi.",3,IF(Hoja4!T41="No creo que el juego tenga ninguna relación con el consumo de Pepsi.",4,1)))</f>
        <v>4</v>
      </c>
      <c r="O41">
        <f>IF(Hoja4!U41="Sí, considero que el juego ha sido muy efectivo en promocionar la marca Pepsi.",1,IF(Hoja4!U41="Sí, en cierta medida, el juego ha tenido éxito en promocionar Pepsi.",2,IF(Hoja4!U41="No, el juego no ha tenido un impacto significativo en la promoción de Pepsi.",3,4)))</f>
        <v>4</v>
      </c>
      <c r="P41">
        <f>IF(Hoja4!V41="Excelente",1,IF(Hoja4!V41="Bueno",2,IF(Hoja4!V41="Regular",3,4)))</f>
        <v>4</v>
      </c>
      <c r="Q41">
        <f>IF(Hoja4!W41="Sí, me gustaría ver más juegos que incorporen marcas de manera creativa.",1,IF(Hoja4!W41="Sí, siempre y cuando la integración no sea intrusiva ni afecte la experiencia de juego.",2,IF(Hoja4!W41="No me importa si se incorporan marcas en los juegos.",3,4)))</f>
        <v>4</v>
      </c>
      <c r="R41" s="4">
        <f t="shared" si="0"/>
        <v>56</v>
      </c>
      <c r="S41">
        <f t="shared" si="1"/>
        <v>11</v>
      </c>
      <c r="T41">
        <f t="shared" si="2"/>
        <v>8</v>
      </c>
      <c r="U41">
        <f t="shared" si="3"/>
        <v>13</v>
      </c>
      <c r="V41">
        <f t="shared" si="4"/>
        <v>8</v>
      </c>
      <c r="W41">
        <f t="shared" si="5"/>
        <v>16</v>
      </c>
    </row>
    <row r="42" spans="2:23">
      <c r="B42" t="s">
        <v>187</v>
      </c>
      <c r="C42">
        <f>IF(Hoja4!I42="Una vez",1,IF(Hoja4!I42="Varias veces",2,IF(Hoja4!I42="Muchas veces",3,4)))</f>
        <v>4</v>
      </c>
      <c r="D42">
        <f>IF(Hoja4!J42="El interés en el personaje de Pepsiman.",1,IF(Hoja4!J42="La curiosidad por un juego relacionado con Pepsi.",2,IF(Hoja4!J42="La recomendación de amigos.",3,4)))</f>
        <v>3</v>
      </c>
      <c r="E42">
        <f>IF(Hoja4!K42="La he compartido con amigos o familiares cercanos.",1,IF(Hoja4!K42="La he compartido en redes sociales como Facebook, Twitter, o Instagram.",2,IF(Hoja4!K42="No he compartido mi experiencia con nadie.",3,4)))</f>
        <v>1</v>
      </c>
      <c r="F42">
        <f>IF(Hoja4!L42="Sí, definitivamente",1,IF(Hoja4!L42="Sí, un poco",2,IF(Hoja4!L42="No, no ha cambiado mi preferencia",3,4)))</f>
        <v>2</v>
      </c>
      <c r="G42">
        <f>IF(Hoja4!M42="Nunca he notado el logo de Pepsi mientras jugaba.",1,IF(Hoja4!M42="Lo vi ocasionalmente mientras jugaba.",2,IF(Hoja4!M42="Lo vi con frecuencia mientras jugaba.",3,4)))</f>
        <v>3</v>
      </c>
      <c r="H42">
        <f>IF(Hoja4!N42="1 Nada en absoluto",1,IF(Hoja4!N42="2 Casi nada",2,IF(Hoja4!N42="3 Algo",3,IF(Hoja4!N42="4 Mucho",4,5))))</f>
        <v>2</v>
      </c>
      <c r="I42">
        <f>IF(Hoja4!O42="Logo de Pepsi",1,IF(Hoja4!O42="Latas de Pepsi",2,IF(Hoja4!O42="Máquinas expendedoras de Pepsi",3,4)))</f>
        <v>1</v>
      </c>
      <c r="J42">
        <f>IF(Hoja4!P42="Sí, tuve que recoger latas de Pepsi.",1,IF(Hoja4!P42="Sí, tuve que beber latas de Pepsi de una máquina expendedora.",2,IF(Hoja4!P42="Sí, había anuncios de Pepsi en todo el juego.",3,4)))</f>
        <v>1</v>
      </c>
      <c r="K42">
        <f>IF(Hoja4!Q42="Sí, el juego ha sido muy efectivo.",1,IF(Hoja4!Q42="Sí, el juego ha tenido un impacto positivo en mi recuerdo de Pepsi.",2,IF(Hoja4!Q42="No estoy seguro/a si el juego ha influido en mi recuerdo de Pepsi.",3,4)))</f>
        <v>2</v>
      </c>
      <c r="L42">
        <f>IF(Hoja4!R42="Mi actitud hacia la marca Pepsi ha mejorado significativamente.",1,IF(Hoja4!R42="No estoy seguro/a de cómo ha afectado el juego a mi actitud hacia la marca Pepsi.",4,IF(Hoja4!R42="Mi actitud hacia la marca Pepsi ha empeorado ligeramente.",3,2)))</f>
        <v>2</v>
      </c>
      <c r="M42">
        <f>IF(Hoja4!S42="Bastante prominente",1,IF(Hoja4!S42="Moderadamente visible",2,IF(Hoja4!S42="Poco visible",3,4)))</f>
        <v>1</v>
      </c>
      <c r="N42">
        <f>IF(Hoja4!T42="No, el juego no me ha influenciado para consumir Pepsi.",2,IF(Hoja4!T42="No estoy seguro/a si el juego ha tenido algún efecto en mi elección de consumir Pepsi.",3,IF(Hoja4!T42="No creo que el juego tenga ninguna relación con el consumo de Pepsi.",4,1)))</f>
        <v>1</v>
      </c>
      <c r="O42">
        <f>IF(Hoja4!U42="Sí, considero que el juego ha sido muy efectivo en promocionar la marca Pepsi.",1,IF(Hoja4!U42="Sí, en cierta medida, el juego ha tenido éxito en promocionar Pepsi.",2,IF(Hoja4!U42="No, el juego no ha tenido un impacto significativo en la promoción de Pepsi.",3,4)))</f>
        <v>2</v>
      </c>
      <c r="P42">
        <f>IF(Hoja4!V42="Excelente",1,IF(Hoja4!V42="Bueno",2,IF(Hoja4!V42="Regular",3,4)))</f>
        <v>3</v>
      </c>
      <c r="Q42">
        <f>IF(Hoja4!W42="Sí, me gustaría ver más juegos que incorporen marcas de manera creativa.",1,IF(Hoja4!W42="Sí, siempre y cuando la integración no sea intrusiva ni afecte la experiencia de juego.",2,IF(Hoja4!W42="No me importa si se incorporan marcas en los juegos.",3,4)))</f>
        <v>1</v>
      </c>
      <c r="R42" s="4">
        <f t="shared" si="0"/>
        <v>29</v>
      </c>
      <c r="S42">
        <f t="shared" si="1"/>
        <v>8</v>
      </c>
      <c r="T42">
        <f t="shared" si="2"/>
        <v>3</v>
      </c>
      <c r="U42">
        <f t="shared" si="3"/>
        <v>7</v>
      </c>
      <c r="V42">
        <f t="shared" si="4"/>
        <v>4</v>
      </c>
      <c r="W42">
        <f t="shared" si="5"/>
        <v>7</v>
      </c>
    </row>
    <row r="43" spans="2:23">
      <c r="B43" t="s">
        <v>188</v>
      </c>
      <c r="C43">
        <f>IF(Hoja4!I43="Una vez",1,IF(Hoja4!I43="Varias veces",2,IF(Hoja4!I43="Muchas veces",3,4)))</f>
        <v>4</v>
      </c>
      <c r="D43">
        <f>IF(Hoja4!J43="El interés en el personaje de Pepsiman.",1,IF(Hoja4!J43="La curiosidad por un juego relacionado con Pepsi.",2,IF(Hoja4!J43="La recomendación de amigos.",3,4)))</f>
        <v>4</v>
      </c>
      <c r="E43">
        <f>IF(Hoja4!K43="La he compartido con amigos o familiares cercanos.",1,IF(Hoja4!K43="La he compartido en redes sociales como Facebook, Twitter, o Instagram.",2,IF(Hoja4!K43="No he compartido mi experiencia con nadie.",3,4)))</f>
        <v>3</v>
      </c>
      <c r="F43">
        <f>IF(Hoja4!L43="Sí, definitivamente",1,IF(Hoja4!L43="Sí, un poco",2,IF(Hoja4!L43="No, no ha cambiado mi preferencia",3,4)))</f>
        <v>1</v>
      </c>
      <c r="G43">
        <f>IF(Hoja4!M43="Nunca he notado el logo de Pepsi mientras jugaba.",1,IF(Hoja4!M43="Lo vi ocasionalmente mientras jugaba.",2,IF(Hoja4!M43="Lo vi con frecuencia mientras jugaba.",3,4)))</f>
        <v>4</v>
      </c>
      <c r="H43">
        <f>IF(Hoja4!N43="1 Nada en absoluto",1,IF(Hoja4!N43="2 Casi nada",2,IF(Hoja4!N43="3 Algo",3,IF(Hoja4!N43="4 Mucho",4,5))))</f>
        <v>5</v>
      </c>
      <c r="I43">
        <f>IF(Hoja4!O43="Logo de Pepsi",1,IF(Hoja4!O43="Latas de Pepsi",2,IF(Hoja4!O43="Máquinas expendedoras de Pepsi",3,4)))</f>
        <v>2</v>
      </c>
      <c r="J43">
        <f>IF(Hoja4!P43="Sí, tuve que recoger latas de Pepsi.",1,IF(Hoja4!P43="Sí, tuve que beber latas de Pepsi de una máquina expendedora.",2,IF(Hoja4!P43="Sí, había anuncios de Pepsi en todo el juego.",3,4)))</f>
        <v>1</v>
      </c>
      <c r="K43">
        <f>IF(Hoja4!Q43="Sí, el juego ha sido muy efectivo.",1,IF(Hoja4!Q43="Sí, el juego ha tenido un impacto positivo en mi recuerdo de Pepsi.",2,IF(Hoja4!Q43="No estoy seguro/a si el juego ha influido en mi recuerdo de Pepsi.",3,4)))</f>
        <v>1</v>
      </c>
      <c r="L43">
        <f>IF(Hoja4!R43="Mi actitud hacia la marca Pepsi ha mejorado significativamente.",1,IF(Hoja4!R43="No estoy seguro/a de cómo ha afectado el juego a mi actitud hacia la marca Pepsi.",4,IF(Hoja4!R43="Mi actitud hacia la marca Pepsi ha empeorado ligeramente.",3,2)))</f>
        <v>1</v>
      </c>
      <c r="M43">
        <f>IF(Hoja4!S43="Bastante prominente",1,IF(Hoja4!S43="Moderadamente visible",2,IF(Hoja4!S43="Poco visible",3,4)))</f>
        <v>1</v>
      </c>
      <c r="N43">
        <f>IF(Hoja4!T43="No, el juego no me ha influenciado para consumir Pepsi.",2,IF(Hoja4!T43="No estoy seguro/a si el juego ha tenido algún efecto en mi elección de consumir Pepsi.",3,IF(Hoja4!T43="No creo que el juego tenga ninguna relación con el consumo de Pepsi.",4,1)))</f>
        <v>1</v>
      </c>
      <c r="O43">
        <f>IF(Hoja4!U43="Sí, considero que el juego ha sido muy efectivo en promocionar la marca Pepsi.",1,IF(Hoja4!U43="Sí, en cierta medida, el juego ha tenido éxito en promocionar Pepsi.",2,IF(Hoja4!U43="No, el juego no ha tenido un impacto significativo en la promoción de Pepsi.",3,4)))</f>
        <v>2</v>
      </c>
      <c r="P43">
        <f>IF(Hoja4!V43="Excelente",1,IF(Hoja4!V43="Bueno",2,IF(Hoja4!V43="Regular",3,4)))</f>
        <v>1</v>
      </c>
      <c r="Q43">
        <f>IF(Hoja4!W43="Sí, me gustaría ver más juegos que incorporen marcas de manera creativa.",1,IF(Hoja4!W43="Sí, siempre y cuando la integración no sea intrusiva ni afecte la experiencia de juego.",2,IF(Hoja4!W43="No me importa si se incorporan marcas en los juegos.",3,4)))</f>
        <v>2</v>
      </c>
      <c r="R43" s="4">
        <f t="shared" si="0"/>
        <v>33</v>
      </c>
      <c r="S43">
        <f t="shared" si="1"/>
        <v>11</v>
      </c>
      <c r="T43">
        <f t="shared" si="2"/>
        <v>2</v>
      </c>
      <c r="U43">
        <f t="shared" si="3"/>
        <v>12</v>
      </c>
      <c r="V43">
        <f t="shared" si="4"/>
        <v>2</v>
      </c>
      <c r="W43">
        <f t="shared" si="5"/>
        <v>6</v>
      </c>
    </row>
    <row r="44" spans="2:23">
      <c r="B44" t="s">
        <v>189</v>
      </c>
      <c r="C44">
        <f>IF(Hoja4!I44="Una vez",1,IF(Hoja4!I44="Varias veces",2,IF(Hoja4!I44="Muchas veces",3,4)))</f>
        <v>4</v>
      </c>
      <c r="D44">
        <f>IF(Hoja4!J44="El interés en el personaje de Pepsiman.",1,IF(Hoja4!J44="La curiosidad por un juego relacionado con Pepsi.",2,IF(Hoja4!J44="La recomendación de amigos.",3,4)))</f>
        <v>4</v>
      </c>
      <c r="E44">
        <f>IF(Hoja4!K44="La he compartido con amigos o familiares cercanos.",1,IF(Hoja4!K44="La he compartido en redes sociales como Facebook, Twitter, o Instagram.",2,IF(Hoja4!K44="No he compartido mi experiencia con nadie.",3,4)))</f>
        <v>3</v>
      </c>
      <c r="F44">
        <f>IF(Hoja4!L44="Sí, definitivamente",1,IF(Hoja4!L44="Sí, un poco",2,IF(Hoja4!L44="No, no ha cambiado mi preferencia",3,4)))</f>
        <v>4</v>
      </c>
      <c r="G44">
        <f>IF(Hoja4!M44="Nunca he notado el logo de Pepsi mientras jugaba.",1,IF(Hoja4!M44="Lo vi ocasionalmente mientras jugaba.",2,IF(Hoja4!M44="Lo vi con frecuencia mientras jugaba.",3,4)))</f>
        <v>3</v>
      </c>
      <c r="H44">
        <f>IF(Hoja4!N44="1 Nada en absoluto",1,IF(Hoja4!N44="2 Casi nada",2,IF(Hoja4!N44="3 Algo",3,IF(Hoja4!N44="4 Mucho",4,5))))</f>
        <v>1</v>
      </c>
      <c r="I44">
        <f>IF(Hoja4!O44="Logo de Pepsi",1,IF(Hoja4!O44="Latas de Pepsi",2,IF(Hoja4!O44="Máquinas expendedoras de Pepsi",3,4)))</f>
        <v>1</v>
      </c>
      <c r="J44">
        <f>IF(Hoja4!P44="Sí, tuve que recoger latas de Pepsi.",1,IF(Hoja4!P44="Sí, tuve que beber latas de Pepsi de una máquina expendedora.",2,IF(Hoja4!P44="Sí, había anuncios de Pepsi en todo el juego.",3,4)))</f>
        <v>1</v>
      </c>
      <c r="K44">
        <f>IF(Hoja4!Q44="Sí, el juego ha sido muy efectivo.",1,IF(Hoja4!Q44="Sí, el juego ha tenido un impacto positivo en mi recuerdo de Pepsi.",2,IF(Hoja4!Q44="No estoy seguro/a si el juego ha influido en mi recuerdo de Pepsi.",3,4)))</f>
        <v>3</v>
      </c>
      <c r="L44">
        <f>IF(Hoja4!R44="Mi actitud hacia la marca Pepsi ha mejorado significativamente.",1,IF(Hoja4!R44="No estoy seguro/a de cómo ha afectado el juego a mi actitud hacia la marca Pepsi.",4,IF(Hoja4!R44="Mi actitud hacia la marca Pepsi ha empeorado ligeramente.",3,2)))</f>
        <v>2</v>
      </c>
      <c r="M44">
        <f>IF(Hoja4!S44="Bastante prominente",1,IF(Hoja4!S44="Moderadamente visible",2,IF(Hoja4!S44="Poco visible",3,4)))</f>
        <v>1</v>
      </c>
      <c r="N44">
        <f>IF(Hoja4!T44="No, el juego no me ha influenciado para consumir Pepsi.",2,IF(Hoja4!T44="No estoy seguro/a si el juego ha tenido algún efecto en mi elección de consumir Pepsi.",3,IF(Hoja4!T44="No creo que el juego tenga ninguna relación con el consumo de Pepsi.",4,1)))</f>
        <v>2</v>
      </c>
      <c r="O44">
        <f>IF(Hoja4!U44="Sí, considero que el juego ha sido muy efectivo en promocionar la marca Pepsi.",1,IF(Hoja4!U44="Sí, en cierta medida, el juego ha tenido éxito en promocionar Pepsi.",2,IF(Hoja4!U44="No, el juego no ha tenido un impacto significativo en la promoción de Pepsi.",3,4)))</f>
        <v>2</v>
      </c>
      <c r="P44">
        <f>IF(Hoja4!V44="Excelente",1,IF(Hoja4!V44="Bueno",2,IF(Hoja4!V44="Regular",3,4)))</f>
        <v>2</v>
      </c>
      <c r="Q44">
        <f>IF(Hoja4!W44="Sí, me gustaría ver más juegos que incorporen marcas de manera creativa.",1,IF(Hoja4!W44="Sí, siempre y cuando la integración no sea intrusiva ni afecte la experiencia de juego.",2,IF(Hoja4!W44="No me importa si se incorporan marcas en los juegos.",3,4)))</f>
        <v>2</v>
      </c>
      <c r="R44" s="4">
        <f t="shared" si="0"/>
        <v>35</v>
      </c>
      <c r="S44">
        <f t="shared" si="1"/>
        <v>11</v>
      </c>
      <c r="T44">
        <f t="shared" si="2"/>
        <v>6</v>
      </c>
      <c r="U44">
        <f t="shared" si="3"/>
        <v>6</v>
      </c>
      <c r="V44">
        <f t="shared" si="4"/>
        <v>5</v>
      </c>
      <c r="W44">
        <f t="shared" si="5"/>
        <v>7</v>
      </c>
    </row>
    <row r="45" spans="2:23">
      <c r="B45" t="s">
        <v>190</v>
      </c>
      <c r="C45">
        <f>IF(Hoja4!I45="Una vez",1,IF(Hoja4!I45="Varias veces",2,IF(Hoja4!I45="Muchas veces",3,4)))</f>
        <v>4</v>
      </c>
      <c r="D45">
        <f>IF(Hoja4!J45="El interés en el personaje de Pepsiman.",1,IF(Hoja4!J45="La curiosidad por un juego relacionado con Pepsi.",2,IF(Hoja4!J45="La recomendación de amigos.",3,4)))</f>
        <v>2</v>
      </c>
      <c r="E45">
        <f>IF(Hoja4!K45="La he compartido con amigos o familiares cercanos.",1,IF(Hoja4!K45="La he compartido en redes sociales como Facebook, Twitter, o Instagram.",2,IF(Hoja4!K45="No he compartido mi experiencia con nadie.",3,4)))</f>
        <v>3</v>
      </c>
      <c r="F45">
        <f>IF(Hoja4!L45="Sí, definitivamente",1,IF(Hoja4!L45="Sí, un poco",2,IF(Hoja4!L45="No, no ha cambiado mi preferencia",3,4)))</f>
        <v>4</v>
      </c>
      <c r="G45">
        <f>IF(Hoja4!M45="Nunca he notado el logo de Pepsi mientras jugaba.",1,IF(Hoja4!M45="Lo vi ocasionalmente mientras jugaba.",2,IF(Hoja4!M45="Lo vi con frecuencia mientras jugaba.",3,4)))</f>
        <v>2</v>
      </c>
      <c r="H45">
        <f>IF(Hoja4!N45="1 Nada en absoluto",1,IF(Hoja4!N45="2 Casi nada",2,IF(Hoja4!N45="3 Algo",3,IF(Hoja4!N45="4 Mucho",4,5))))</f>
        <v>2</v>
      </c>
      <c r="I45">
        <f>IF(Hoja4!O45="Logo de Pepsi",1,IF(Hoja4!O45="Latas de Pepsi",2,IF(Hoja4!O45="Máquinas expendedoras de Pepsi",3,4)))</f>
        <v>1</v>
      </c>
      <c r="J45">
        <f>IF(Hoja4!P45="Sí, tuve que recoger latas de Pepsi.",1,IF(Hoja4!P45="Sí, tuve que beber latas de Pepsi de una máquina expendedora.",2,IF(Hoja4!P45="Sí, había anuncios de Pepsi en todo el juego.",3,4)))</f>
        <v>3</v>
      </c>
      <c r="K45">
        <f>IF(Hoja4!Q45="Sí, el juego ha sido muy efectivo.",1,IF(Hoja4!Q45="Sí, el juego ha tenido un impacto positivo en mi recuerdo de Pepsi.",2,IF(Hoja4!Q45="No estoy seguro/a si el juego ha influido en mi recuerdo de Pepsi.",3,4)))</f>
        <v>2</v>
      </c>
      <c r="L45">
        <f>IF(Hoja4!R45="Mi actitud hacia la marca Pepsi ha mejorado significativamente.",1,IF(Hoja4!R45="No estoy seguro/a de cómo ha afectado el juego a mi actitud hacia la marca Pepsi.",4,IF(Hoja4!R45="Mi actitud hacia la marca Pepsi ha empeorado ligeramente.",3,2)))</f>
        <v>2</v>
      </c>
      <c r="M45">
        <f>IF(Hoja4!S45="Bastante prominente",1,IF(Hoja4!S45="Moderadamente visible",2,IF(Hoja4!S45="Poco visible",3,4)))</f>
        <v>2</v>
      </c>
      <c r="N45">
        <f>IF(Hoja4!T45="No, el juego no me ha influenciado para consumir Pepsi.",2,IF(Hoja4!T45="No estoy seguro/a si el juego ha tenido algún efecto en mi elección de consumir Pepsi.",3,IF(Hoja4!T45="No creo que el juego tenga ninguna relación con el consumo de Pepsi.",4,1)))</f>
        <v>3</v>
      </c>
      <c r="O45">
        <f>IF(Hoja4!U45="Sí, considero que el juego ha sido muy efectivo en promocionar la marca Pepsi.",1,IF(Hoja4!U45="Sí, en cierta medida, el juego ha tenido éxito en promocionar Pepsi.",2,IF(Hoja4!U45="No, el juego no ha tenido un impacto significativo en la promoción de Pepsi.",3,4)))</f>
        <v>1</v>
      </c>
      <c r="P45">
        <f>IF(Hoja4!V45="Excelente",1,IF(Hoja4!V45="Bueno",2,IF(Hoja4!V45="Regular",3,4)))</f>
        <v>2</v>
      </c>
      <c r="Q45">
        <f>IF(Hoja4!W45="Sí, me gustaría ver más juegos que incorporen marcas de manera creativa.",1,IF(Hoja4!W45="Sí, siempre y cuando la integración no sea intrusiva ni afecte la experiencia de juego.",2,IF(Hoja4!W45="No me importa si se incorporan marcas en los juegos.",3,4)))</f>
        <v>3</v>
      </c>
      <c r="R45" s="4">
        <f t="shared" si="0"/>
        <v>36</v>
      </c>
      <c r="S45">
        <f t="shared" si="1"/>
        <v>9</v>
      </c>
      <c r="T45">
        <f t="shared" si="2"/>
        <v>7</v>
      </c>
      <c r="U45">
        <f t="shared" si="3"/>
        <v>8</v>
      </c>
      <c r="V45">
        <f t="shared" si="4"/>
        <v>4</v>
      </c>
      <c r="W45">
        <f t="shared" si="5"/>
        <v>8</v>
      </c>
    </row>
    <row r="46" spans="2:23">
      <c r="B46" t="s">
        <v>191</v>
      </c>
      <c r="C46">
        <f>IF(Hoja4!I46="Una vez",1,IF(Hoja4!I46="Varias veces",2,IF(Hoja4!I46="Muchas veces",3,4)))</f>
        <v>2</v>
      </c>
      <c r="D46">
        <f>IF(Hoja4!J46="El interés en el personaje de Pepsiman.",1,IF(Hoja4!J46="La curiosidad por un juego relacionado con Pepsi.",2,IF(Hoja4!J46="La recomendación de amigos.",3,4)))</f>
        <v>3</v>
      </c>
      <c r="E46">
        <f>IF(Hoja4!K46="La he compartido con amigos o familiares cercanos.",1,IF(Hoja4!K46="La he compartido en redes sociales como Facebook, Twitter, o Instagram.",2,IF(Hoja4!K46="No he compartido mi experiencia con nadie.",3,4)))</f>
        <v>3</v>
      </c>
      <c r="F46">
        <f>IF(Hoja4!L46="Sí, definitivamente",1,IF(Hoja4!L46="Sí, un poco",2,IF(Hoja4!L46="No, no ha cambiado mi preferencia",3,4)))</f>
        <v>3</v>
      </c>
      <c r="G46">
        <f>IF(Hoja4!M46="Nunca he notado el logo de Pepsi mientras jugaba.",1,IF(Hoja4!M46="Lo vi ocasionalmente mientras jugaba.",2,IF(Hoja4!M46="Lo vi con frecuencia mientras jugaba.",3,4)))</f>
        <v>3</v>
      </c>
      <c r="H46">
        <f>IF(Hoja4!N46="1 Nada en absoluto",1,IF(Hoja4!N46="2 Casi nada",2,IF(Hoja4!N46="3 Algo",3,IF(Hoja4!N46="4 Mucho",4,5))))</f>
        <v>3</v>
      </c>
      <c r="I46">
        <f>IF(Hoja4!O46="Logo de Pepsi",1,IF(Hoja4!O46="Latas de Pepsi",2,IF(Hoja4!O46="Máquinas expendedoras de Pepsi",3,4)))</f>
        <v>2</v>
      </c>
      <c r="J46">
        <f>IF(Hoja4!P46="Sí, tuve que recoger latas de Pepsi.",1,IF(Hoja4!P46="Sí, tuve que beber latas de Pepsi de una máquina expendedora.",2,IF(Hoja4!P46="Sí, había anuncios de Pepsi en todo el juego.",3,4)))</f>
        <v>1</v>
      </c>
      <c r="K46">
        <f>IF(Hoja4!Q46="Sí, el juego ha sido muy efectivo.",1,IF(Hoja4!Q46="Sí, el juego ha tenido un impacto positivo en mi recuerdo de Pepsi.",2,IF(Hoja4!Q46="No estoy seguro/a si el juego ha influido en mi recuerdo de Pepsi.",3,4)))</f>
        <v>2</v>
      </c>
      <c r="L46">
        <f>IF(Hoja4!R46="Mi actitud hacia la marca Pepsi ha mejorado significativamente.",1,IF(Hoja4!R46="No estoy seguro/a de cómo ha afectado el juego a mi actitud hacia la marca Pepsi.",4,IF(Hoja4!R46="Mi actitud hacia la marca Pepsi ha empeorado ligeramente.",3,2)))</f>
        <v>2</v>
      </c>
      <c r="M46">
        <f>IF(Hoja4!S46="Bastante prominente",1,IF(Hoja4!S46="Moderadamente visible",2,IF(Hoja4!S46="Poco visible",3,4)))</f>
        <v>1</v>
      </c>
      <c r="N46">
        <f>IF(Hoja4!T46="No, el juego no me ha influenciado para consumir Pepsi.",2,IF(Hoja4!T46="No estoy seguro/a si el juego ha tenido algún efecto en mi elección de consumir Pepsi.",3,IF(Hoja4!T46="No creo que el juego tenga ninguna relación con el consumo de Pepsi.",4,1)))</f>
        <v>3</v>
      </c>
      <c r="O46">
        <f>IF(Hoja4!U46="Sí, considero que el juego ha sido muy efectivo en promocionar la marca Pepsi.",1,IF(Hoja4!U46="Sí, en cierta medida, el juego ha tenido éxito en promocionar Pepsi.",2,IF(Hoja4!U46="No, el juego no ha tenido un impacto significativo en la promoción de Pepsi.",3,4)))</f>
        <v>1</v>
      </c>
      <c r="P46">
        <f>IF(Hoja4!V46="Excelente",1,IF(Hoja4!V46="Bueno",2,IF(Hoja4!V46="Regular",3,4)))</f>
        <v>2</v>
      </c>
      <c r="Q46">
        <f>IF(Hoja4!W46="Sí, me gustaría ver más juegos que incorporen marcas de manera creativa.",1,IF(Hoja4!W46="Sí, siempre y cuando la integración no sea intrusiva ni afecte la experiencia de juego.",2,IF(Hoja4!W46="No me importa si se incorporan marcas en los juegos.",3,4)))</f>
        <v>2</v>
      </c>
      <c r="R46" s="4">
        <f t="shared" si="0"/>
        <v>33</v>
      </c>
      <c r="S46">
        <f t="shared" si="1"/>
        <v>8</v>
      </c>
      <c r="T46">
        <f t="shared" si="2"/>
        <v>6</v>
      </c>
      <c r="U46">
        <f t="shared" si="3"/>
        <v>9</v>
      </c>
      <c r="V46">
        <f t="shared" si="4"/>
        <v>4</v>
      </c>
      <c r="W46">
        <f t="shared" si="5"/>
        <v>6</v>
      </c>
    </row>
    <row r="47" spans="2:23">
      <c r="B47" t="s">
        <v>192</v>
      </c>
      <c r="C47">
        <f>IF(Hoja4!I47="Una vez",1,IF(Hoja4!I47="Varias veces",2,IF(Hoja4!I47="Muchas veces",3,4)))</f>
        <v>4</v>
      </c>
      <c r="D47">
        <f>IF(Hoja4!J47="El interés en el personaje de Pepsiman.",1,IF(Hoja4!J47="La curiosidad por un juego relacionado con Pepsi.",2,IF(Hoja4!J47="La recomendación de amigos.",3,4)))</f>
        <v>1</v>
      </c>
      <c r="E47">
        <f>IF(Hoja4!K47="La he compartido con amigos o familiares cercanos.",1,IF(Hoja4!K47="La he compartido en redes sociales como Facebook, Twitter, o Instagram.",2,IF(Hoja4!K47="No he compartido mi experiencia con nadie.",3,4)))</f>
        <v>1</v>
      </c>
      <c r="F47">
        <f>IF(Hoja4!L47="Sí, definitivamente",1,IF(Hoja4!L47="Sí, un poco",2,IF(Hoja4!L47="No, no ha cambiado mi preferencia",3,4)))</f>
        <v>2</v>
      </c>
      <c r="G47">
        <f>IF(Hoja4!M47="Nunca he notado el logo de Pepsi mientras jugaba.",1,IF(Hoja4!M47="Lo vi ocasionalmente mientras jugaba.",2,IF(Hoja4!M47="Lo vi con frecuencia mientras jugaba.",3,4)))</f>
        <v>4</v>
      </c>
      <c r="H47">
        <f>IF(Hoja4!N47="1 Nada en absoluto",1,IF(Hoja4!N47="2 Casi nada",2,IF(Hoja4!N47="3 Algo",3,IF(Hoja4!N47="4 Mucho",4,5))))</f>
        <v>1</v>
      </c>
      <c r="I47">
        <f>IF(Hoja4!O47="Logo de Pepsi",1,IF(Hoja4!O47="Latas de Pepsi",2,IF(Hoja4!O47="Máquinas expendedoras de Pepsi",3,4)))</f>
        <v>3</v>
      </c>
      <c r="J47">
        <f>IF(Hoja4!P47="Sí, tuve que recoger latas de Pepsi.",1,IF(Hoja4!P47="Sí, tuve que beber latas de Pepsi de una máquina expendedora.",2,IF(Hoja4!P47="Sí, había anuncios de Pepsi en todo el juego.",3,4)))</f>
        <v>1</v>
      </c>
      <c r="K47">
        <f>IF(Hoja4!Q47="Sí, el juego ha sido muy efectivo.",1,IF(Hoja4!Q47="Sí, el juego ha tenido un impacto positivo en mi recuerdo de Pepsi.",2,IF(Hoja4!Q47="No estoy seguro/a si el juego ha influido en mi recuerdo de Pepsi.",3,4)))</f>
        <v>2</v>
      </c>
      <c r="L47">
        <f>IF(Hoja4!R47="Mi actitud hacia la marca Pepsi ha mejorado significativamente.",1,IF(Hoja4!R47="No estoy seguro/a de cómo ha afectado el juego a mi actitud hacia la marca Pepsi.",4,IF(Hoja4!R47="Mi actitud hacia la marca Pepsi ha empeorado ligeramente.",3,2)))</f>
        <v>1</v>
      </c>
      <c r="M47">
        <f>IF(Hoja4!S47="Bastante prominente",1,IF(Hoja4!S47="Moderadamente visible",2,IF(Hoja4!S47="Poco visible",3,4)))</f>
        <v>3</v>
      </c>
      <c r="N47">
        <f>IF(Hoja4!T47="No, el juego no me ha influenciado para consumir Pepsi.",2,IF(Hoja4!T47="No estoy seguro/a si el juego ha tenido algún efecto en mi elección de consumir Pepsi.",3,IF(Hoja4!T47="No creo que el juego tenga ninguna relación con el consumo de Pepsi.",4,1)))</f>
        <v>4</v>
      </c>
      <c r="O47">
        <f>IF(Hoja4!U47="Sí, considero que el juego ha sido muy efectivo en promocionar la marca Pepsi.",1,IF(Hoja4!U47="Sí, en cierta medida, el juego ha tenido éxito en promocionar Pepsi.",2,IF(Hoja4!U47="No, el juego no ha tenido un impacto significativo en la promoción de Pepsi.",3,4)))</f>
        <v>3</v>
      </c>
      <c r="P47">
        <f>IF(Hoja4!V47="Excelente",1,IF(Hoja4!V47="Bueno",2,IF(Hoja4!V47="Regular",3,4)))</f>
        <v>3</v>
      </c>
      <c r="Q47">
        <f>IF(Hoja4!W47="Sí, me gustaría ver más juegos que incorporen marcas de manera creativa.",1,IF(Hoja4!W47="Sí, siempre y cuando la integración no sea intrusiva ni afecte la experiencia de juego.",2,IF(Hoja4!W47="No me importa si se incorporan marcas en los juegos.",3,4)))</f>
        <v>1</v>
      </c>
      <c r="R47" s="4">
        <f t="shared" si="0"/>
        <v>34</v>
      </c>
      <c r="S47">
        <f t="shared" si="1"/>
        <v>6</v>
      </c>
      <c r="T47">
        <f t="shared" si="2"/>
        <v>6</v>
      </c>
      <c r="U47">
        <f t="shared" si="3"/>
        <v>9</v>
      </c>
      <c r="V47">
        <f t="shared" si="4"/>
        <v>3</v>
      </c>
      <c r="W47">
        <f t="shared" si="5"/>
        <v>10</v>
      </c>
    </row>
    <row r="48" spans="2:23">
      <c r="B48" t="s">
        <v>193</v>
      </c>
      <c r="C48">
        <f>IF(Hoja4!I48="Una vez",1,IF(Hoja4!I48="Varias veces",2,IF(Hoja4!I48="Muchas veces",3,4)))</f>
        <v>2</v>
      </c>
      <c r="D48">
        <f>IF(Hoja4!J48="El interés en el personaje de Pepsiman.",1,IF(Hoja4!J48="La curiosidad por un juego relacionado con Pepsi.",2,IF(Hoja4!J48="La recomendación de amigos.",3,4)))</f>
        <v>2</v>
      </c>
      <c r="E48">
        <f>IF(Hoja4!K48="La he compartido con amigos o familiares cercanos.",1,IF(Hoja4!K48="La he compartido en redes sociales como Facebook, Twitter, o Instagram.",2,IF(Hoja4!K48="No he compartido mi experiencia con nadie.",3,4)))</f>
        <v>1</v>
      </c>
      <c r="F48">
        <f>IF(Hoja4!L48="Sí, definitivamente",1,IF(Hoja4!L48="Sí, un poco",2,IF(Hoja4!L48="No, no ha cambiado mi preferencia",3,4)))</f>
        <v>3</v>
      </c>
      <c r="G48">
        <f>IF(Hoja4!M48="Nunca he notado el logo de Pepsi mientras jugaba.",1,IF(Hoja4!M48="Lo vi ocasionalmente mientras jugaba.",2,IF(Hoja4!M48="Lo vi con frecuencia mientras jugaba.",3,4)))</f>
        <v>3</v>
      </c>
      <c r="H48">
        <f>IF(Hoja4!N48="1 Nada en absoluto",1,IF(Hoja4!N48="2 Casi nada",2,IF(Hoja4!N48="3 Algo",3,IF(Hoja4!N48="4 Mucho",4,5))))</f>
        <v>3</v>
      </c>
      <c r="I48">
        <f>IF(Hoja4!O48="Logo de Pepsi",1,IF(Hoja4!O48="Latas de Pepsi",2,IF(Hoja4!O48="Máquinas expendedoras de Pepsi",3,4)))</f>
        <v>2</v>
      </c>
      <c r="J48">
        <f>IF(Hoja4!P48="Sí, tuve que recoger latas de Pepsi.",1,IF(Hoja4!P48="Sí, tuve que beber latas de Pepsi de una máquina expendedora.",2,IF(Hoja4!P48="Sí, había anuncios de Pepsi en todo el juego.",3,4)))</f>
        <v>1</v>
      </c>
      <c r="K48">
        <f>IF(Hoja4!Q48="Sí, el juego ha sido muy efectivo.",1,IF(Hoja4!Q48="Sí, el juego ha tenido un impacto positivo en mi recuerdo de Pepsi.",2,IF(Hoja4!Q48="No estoy seguro/a si el juego ha influido en mi recuerdo de Pepsi.",3,4)))</f>
        <v>2</v>
      </c>
      <c r="L48">
        <f>IF(Hoja4!R48="Mi actitud hacia la marca Pepsi ha mejorado significativamente.",1,IF(Hoja4!R48="No estoy seguro/a de cómo ha afectado el juego a mi actitud hacia la marca Pepsi.",4,IF(Hoja4!R48="Mi actitud hacia la marca Pepsi ha empeorado ligeramente.",3,2)))</f>
        <v>4</v>
      </c>
      <c r="M48">
        <f>IF(Hoja4!S48="Bastante prominente",1,IF(Hoja4!S48="Moderadamente visible",2,IF(Hoja4!S48="Poco visible",3,4)))</f>
        <v>2</v>
      </c>
      <c r="N48">
        <f>IF(Hoja4!T48="No, el juego no me ha influenciado para consumir Pepsi.",2,IF(Hoja4!T48="No estoy seguro/a si el juego ha tenido algún efecto en mi elección de consumir Pepsi.",3,IF(Hoja4!T48="No creo que el juego tenga ninguna relación con el consumo de Pepsi.",4,1)))</f>
        <v>3</v>
      </c>
      <c r="O48">
        <f>IF(Hoja4!U48="Sí, considero que el juego ha sido muy efectivo en promocionar la marca Pepsi.",1,IF(Hoja4!U48="Sí, en cierta medida, el juego ha tenido éxito en promocionar Pepsi.",2,IF(Hoja4!U48="No, el juego no ha tenido un impacto significativo en la promoción de Pepsi.",3,4)))</f>
        <v>1</v>
      </c>
      <c r="P48">
        <f>IF(Hoja4!V48="Excelente",1,IF(Hoja4!V48="Bueno",2,IF(Hoja4!V48="Regular",3,4)))</f>
        <v>3</v>
      </c>
      <c r="Q48">
        <f>IF(Hoja4!W48="Sí, me gustaría ver más juegos que incorporen marcas de manera creativa.",1,IF(Hoja4!W48="Sí, siempre y cuando la integración no sea intrusiva ni afecte la experiencia de juego.",2,IF(Hoja4!W48="No me importa si se incorporan marcas en los juegos.",3,4)))</f>
        <v>2</v>
      </c>
      <c r="R48" s="4">
        <f t="shared" si="0"/>
        <v>34</v>
      </c>
      <c r="S48">
        <f t="shared" si="1"/>
        <v>5</v>
      </c>
      <c r="T48">
        <f t="shared" si="2"/>
        <v>6</v>
      </c>
      <c r="U48">
        <f t="shared" si="3"/>
        <v>9</v>
      </c>
      <c r="V48">
        <f t="shared" si="4"/>
        <v>6</v>
      </c>
      <c r="W48">
        <f t="shared" si="5"/>
        <v>8</v>
      </c>
    </row>
    <row r="49" spans="2:23">
      <c r="B49" t="s">
        <v>194</v>
      </c>
      <c r="C49">
        <f>IF(Hoja4!I49="Una vez",1,IF(Hoja4!I49="Varias veces",2,IF(Hoja4!I49="Muchas veces",3,4)))</f>
        <v>4</v>
      </c>
      <c r="D49">
        <f>IF(Hoja4!J49="El interés en el personaje de Pepsiman.",1,IF(Hoja4!J49="La curiosidad por un juego relacionado con Pepsi.",2,IF(Hoja4!J49="La recomendación de amigos.",3,4)))</f>
        <v>4</v>
      </c>
      <c r="E49">
        <f>IF(Hoja4!K49="La he compartido con amigos o familiares cercanos.",1,IF(Hoja4!K49="La he compartido en redes sociales como Facebook, Twitter, o Instagram.",2,IF(Hoja4!K49="No he compartido mi experiencia con nadie.",3,4)))</f>
        <v>3</v>
      </c>
      <c r="F49">
        <f>IF(Hoja4!L49="Sí, definitivamente",1,IF(Hoja4!L49="Sí, un poco",2,IF(Hoja4!L49="No, no ha cambiado mi preferencia",3,4)))</f>
        <v>4</v>
      </c>
      <c r="G49">
        <f>IF(Hoja4!M49="Nunca he notado el logo de Pepsi mientras jugaba.",1,IF(Hoja4!M49="Lo vi ocasionalmente mientras jugaba.",2,IF(Hoja4!M49="Lo vi con frecuencia mientras jugaba.",3,4)))</f>
        <v>1</v>
      </c>
      <c r="H49">
        <f>IF(Hoja4!N49="1 Nada en absoluto",1,IF(Hoja4!N49="2 Casi nada",2,IF(Hoja4!N49="3 Algo",3,IF(Hoja4!N49="4 Mucho",4,5))))</f>
        <v>2</v>
      </c>
      <c r="I49">
        <f>IF(Hoja4!O49="Logo de Pepsi",1,IF(Hoja4!O49="Latas de Pepsi",2,IF(Hoja4!O49="Máquinas expendedoras de Pepsi",3,4)))</f>
        <v>2</v>
      </c>
      <c r="J49">
        <f>IF(Hoja4!P49="Sí, tuve que recoger latas de Pepsi.",1,IF(Hoja4!P49="Sí, tuve que beber latas de Pepsi de una máquina expendedora.",2,IF(Hoja4!P49="Sí, había anuncios de Pepsi en todo el juego.",3,4)))</f>
        <v>4</v>
      </c>
      <c r="K49">
        <f>IF(Hoja4!Q49="Sí, el juego ha sido muy efectivo.",1,IF(Hoja4!Q49="Sí, el juego ha tenido un impacto positivo en mi recuerdo de Pepsi.",2,IF(Hoja4!Q49="No estoy seguro/a si el juego ha influido en mi recuerdo de Pepsi.",3,4)))</f>
        <v>4</v>
      </c>
      <c r="L49">
        <f>IF(Hoja4!R49="Mi actitud hacia la marca Pepsi ha mejorado significativamente.",1,IF(Hoja4!R49="No estoy seguro/a de cómo ha afectado el juego a mi actitud hacia la marca Pepsi.",4,IF(Hoja4!R49="Mi actitud hacia la marca Pepsi ha empeorado ligeramente.",3,2)))</f>
        <v>3</v>
      </c>
      <c r="M49">
        <f>IF(Hoja4!S49="Bastante prominente",1,IF(Hoja4!S49="Moderadamente visible",2,IF(Hoja4!S49="Poco visible",3,4)))</f>
        <v>1</v>
      </c>
      <c r="N49">
        <f>IF(Hoja4!T49="No, el juego no me ha influenciado para consumir Pepsi.",2,IF(Hoja4!T49="No estoy seguro/a si el juego ha tenido algún efecto en mi elección de consumir Pepsi.",3,IF(Hoja4!T49="No creo que el juego tenga ninguna relación con el consumo de Pepsi.",4,1)))</f>
        <v>2</v>
      </c>
      <c r="O49">
        <f>IF(Hoja4!U49="Sí, considero que el juego ha sido muy efectivo en promocionar la marca Pepsi.",1,IF(Hoja4!U49="Sí, en cierta medida, el juego ha tenido éxito en promocionar Pepsi.",2,IF(Hoja4!U49="No, el juego no ha tenido un impacto significativo en la promoción de Pepsi.",3,4)))</f>
        <v>3</v>
      </c>
      <c r="P49">
        <f>IF(Hoja4!V49="Excelente",1,IF(Hoja4!V49="Bueno",2,IF(Hoja4!V49="Regular",3,4)))</f>
        <v>3</v>
      </c>
      <c r="Q49">
        <f>IF(Hoja4!W49="Sí, me gustaría ver más juegos que incorporen marcas de manera creativa.",1,IF(Hoja4!W49="Sí, siempre y cuando la integración no sea intrusiva ni afecte la experiencia de juego.",2,IF(Hoja4!W49="No me importa si se incorporan marcas en los juegos.",3,4)))</f>
        <v>4</v>
      </c>
      <c r="R49" s="4">
        <f t="shared" si="0"/>
        <v>44</v>
      </c>
      <c r="S49">
        <f t="shared" si="1"/>
        <v>11</v>
      </c>
      <c r="T49">
        <f t="shared" si="2"/>
        <v>6</v>
      </c>
      <c r="U49">
        <f t="shared" si="3"/>
        <v>9</v>
      </c>
      <c r="V49">
        <f t="shared" si="4"/>
        <v>7</v>
      </c>
      <c r="W49">
        <f t="shared" si="5"/>
        <v>11</v>
      </c>
    </row>
    <row r="50" spans="2:23">
      <c r="B50" t="s">
        <v>195</v>
      </c>
      <c r="C50">
        <f>IF(Hoja4!I50="Una vez",1,IF(Hoja4!I50="Varias veces",2,IF(Hoja4!I50="Muchas veces",3,4)))</f>
        <v>4</v>
      </c>
      <c r="D50">
        <f>IF(Hoja4!J50="El interés en el personaje de Pepsiman.",1,IF(Hoja4!J50="La curiosidad por un juego relacionado con Pepsi.",2,IF(Hoja4!J50="La recomendación de amigos.",3,4)))</f>
        <v>4</v>
      </c>
      <c r="E50">
        <f>IF(Hoja4!K50="La he compartido con amigos o familiares cercanos.",1,IF(Hoja4!K50="La he compartido en redes sociales como Facebook, Twitter, o Instagram.",2,IF(Hoja4!K50="No he compartido mi experiencia con nadie.",3,4)))</f>
        <v>3</v>
      </c>
      <c r="F50">
        <f>IF(Hoja4!L50="Sí, definitivamente",1,IF(Hoja4!L50="Sí, un poco",2,IF(Hoja4!L50="No, no ha cambiado mi preferencia",3,4)))</f>
        <v>4</v>
      </c>
      <c r="G50">
        <f>IF(Hoja4!M50="Nunca he notado el logo de Pepsi mientras jugaba.",1,IF(Hoja4!M50="Lo vi ocasionalmente mientras jugaba.",2,IF(Hoja4!M50="Lo vi con frecuencia mientras jugaba.",3,4)))</f>
        <v>4</v>
      </c>
      <c r="H50">
        <f>IF(Hoja4!N50="1 Nada en absoluto",1,IF(Hoja4!N50="2 Casi nada",2,IF(Hoja4!N50="3 Algo",3,IF(Hoja4!N50="4 Mucho",4,5))))</f>
        <v>5</v>
      </c>
      <c r="I50">
        <f>IF(Hoja4!O50="Logo de Pepsi",1,IF(Hoja4!O50="Latas de Pepsi",2,IF(Hoja4!O50="Máquinas expendedoras de Pepsi",3,4)))</f>
        <v>4</v>
      </c>
      <c r="J50">
        <f>IF(Hoja4!P50="Sí, tuve que recoger latas de Pepsi.",1,IF(Hoja4!P50="Sí, tuve que beber latas de Pepsi de una máquina expendedora.",2,IF(Hoja4!P50="Sí, había anuncios de Pepsi en todo el juego.",3,4)))</f>
        <v>4</v>
      </c>
      <c r="K50">
        <f>IF(Hoja4!Q50="Sí, el juego ha sido muy efectivo.",1,IF(Hoja4!Q50="Sí, el juego ha tenido un impacto positivo en mi recuerdo de Pepsi.",2,IF(Hoja4!Q50="No estoy seguro/a si el juego ha influido en mi recuerdo de Pepsi.",3,4)))</f>
        <v>4</v>
      </c>
      <c r="L50">
        <f>IF(Hoja4!R50="Mi actitud hacia la marca Pepsi ha mejorado significativamente.",1,IF(Hoja4!R50="No estoy seguro/a de cómo ha afectado el juego a mi actitud hacia la marca Pepsi.",4,IF(Hoja4!R50="Mi actitud hacia la marca Pepsi ha empeorado ligeramente.",3,2)))</f>
        <v>4</v>
      </c>
      <c r="M50">
        <f>IF(Hoja4!S50="Bastante prominente",1,IF(Hoja4!S50="Moderadamente visible",2,IF(Hoja4!S50="Poco visible",3,4)))</f>
        <v>4</v>
      </c>
      <c r="N50">
        <f>IF(Hoja4!T50="No, el juego no me ha influenciado para consumir Pepsi.",2,IF(Hoja4!T50="No estoy seguro/a si el juego ha tenido algún efecto en mi elección de consumir Pepsi.",3,IF(Hoja4!T50="No creo que el juego tenga ninguna relación con el consumo de Pepsi.",4,1)))</f>
        <v>4</v>
      </c>
      <c r="O50">
        <f>IF(Hoja4!U50="Sí, considero que el juego ha sido muy efectivo en promocionar la marca Pepsi.",1,IF(Hoja4!U50="Sí, en cierta medida, el juego ha tenido éxito en promocionar Pepsi.",2,IF(Hoja4!U50="No, el juego no ha tenido un impacto significativo en la promoción de Pepsi.",3,4)))</f>
        <v>4</v>
      </c>
      <c r="P50">
        <f>IF(Hoja4!V50="Excelente",1,IF(Hoja4!V50="Bueno",2,IF(Hoja4!V50="Regular",3,4)))</f>
        <v>4</v>
      </c>
      <c r="Q50">
        <f>IF(Hoja4!W50="Sí, me gustaría ver más juegos que incorporen marcas de manera creativa.",1,IF(Hoja4!W50="Sí, siempre y cuando la integración no sea intrusiva ni afecte la experiencia de juego.",2,IF(Hoja4!W50="No me importa si se incorporan marcas en los juegos.",3,4)))</f>
        <v>3</v>
      </c>
      <c r="R50" s="4">
        <f t="shared" si="0"/>
        <v>59</v>
      </c>
      <c r="S50">
        <f t="shared" si="1"/>
        <v>11</v>
      </c>
      <c r="T50">
        <f t="shared" si="2"/>
        <v>8</v>
      </c>
      <c r="U50">
        <f t="shared" si="3"/>
        <v>17</v>
      </c>
      <c r="V50">
        <f t="shared" si="4"/>
        <v>8</v>
      </c>
      <c r="W50">
        <f t="shared" si="5"/>
        <v>15</v>
      </c>
    </row>
    <row r="51" spans="2:23">
      <c r="B51" t="s">
        <v>196</v>
      </c>
      <c r="C51">
        <f>IF(Hoja4!I51="Una vez",1,IF(Hoja4!I51="Varias veces",2,IF(Hoja4!I51="Muchas veces",3,4)))</f>
        <v>1</v>
      </c>
      <c r="D51">
        <f>IF(Hoja4!J51="El interés en el personaje de Pepsiman.",1,IF(Hoja4!J51="La curiosidad por un juego relacionado con Pepsi.",2,IF(Hoja4!J51="La recomendación de amigos.",3,4)))</f>
        <v>1</v>
      </c>
      <c r="E51">
        <f>IF(Hoja4!K51="La he compartido con amigos o familiares cercanos.",1,IF(Hoja4!K51="La he compartido en redes sociales como Facebook, Twitter, o Instagram.",2,IF(Hoja4!K51="No he compartido mi experiencia con nadie.",3,4)))</f>
        <v>1</v>
      </c>
      <c r="F51">
        <f>IF(Hoja4!L51="Sí, definitivamente",1,IF(Hoja4!L51="Sí, un poco",2,IF(Hoja4!L51="No, no ha cambiado mi preferencia",3,4)))</f>
        <v>2</v>
      </c>
      <c r="G51">
        <f>IF(Hoja4!M51="Nunca he notado el logo de Pepsi mientras jugaba.",1,IF(Hoja4!M51="Lo vi ocasionalmente mientras jugaba.",2,IF(Hoja4!M51="Lo vi con frecuencia mientras jugaba.",3,4)))</f>
        <v>4</v>
      </c>
      <c r="H51">
        <f>IF(Hoja4!N51="1 Nada en absoluto",1,IF(Hoja4!N51="2 Casi nada",2,IF(Hoja4!N51="3 Algo",3,IF(Hoja4!N51="4 Mucho",4,5))))</f>
        <v>1</v>
      </c>
      <c r="I51">
        <f>IF(Hoja4!O51="Logo de Pepsi",1,IF(Hoja4!O51="Latas de Pepsi",2,IF(Hoja4!O51="Máquinas expendedoras de Pepsi",3,4)))</f>
        <v>3</v>
      </c>
      <c r="J51">
        <f>IF(Hoja4!P51="Sí, tuve que recoger latas de Pepsi.",1,IF(Hoja4!P51="Sí, tuve que beber latas de Pepsi de una máquina expendedora.",2,IF(Hoja4!P51="Sí, había anuncios de Pepsi en todo el juego.",3,4)))</f>
        <v>1</v>
      </c>
      <c r="K51">
        <f>IF(Hoja4!Q51="Sí, el juego ha sido muy efectivo.",1,IF(Hoja4!Q51="Sí, el juego ha tenido un impacto positivo en mi recuerdo de Pepsi.",2,IF(Hoja4!Q51="No estoy seguro/a si el juego ha influido en mi recuerdo de Pepsi.",3,4)))</f>
        <v>2</v>
      </c>
      <c r="L51">
        <f>IF(Hoja4!R51="Mi actitud hacia la marca Pepsi ha mejorado significativamente.",1,IF(Hoja4!R51="No estoy seguro/a de cómo ha afectado el juego a mi actitud hacia la marca Pepsi.",4,IF(Hoja4!R51="Mi actitud hacia la marca Pepsi ha empeorado ligeramente.",3,2)))</f>
        <v>1</v>
      </c>
      <c r="M51">
        <f>IF(Hoja4!S51="Bastante prominente",1,IF(Hoja4!S51="Moderadamente visible",2,IF(Hoja4!S51="Poco visible",3,4)))</f>
        <v>3</v>
      </c>
      <c r="N51">
        <f>IF(Hoja4!T51="No, el juego no me ha influenciado para consumir Pepsi.",2,IF(Hoja4!T51="No estoy seguro/a si el juego ha tenido algún efecto en mi elección de consumir Pepsi.",3,IF(Hoja4!T51="No creo que el juego tenga ninguna relación con el consumo de Pepsi.",4,1)))</f>
        <v>4</v>
      </c>
      <c r="O51">
        <f>IF(Hoja4!U51="Sí, considero que el juego ha sido muy efectivo en promocionar la marca Pepsi.",1,IF(Hoja4!U51="Sí, en cierta medida, el juego ha tenido éxito en promocionar Pepsi.",2,IF(Hoja4!U51="No, el juego no ha tenido un impacto significativo en la promoción de Pepsi.",3,4)))</f>
        <v>3</v>
      </c>
      <c r="P51">
        <f>IF(Hoja4!V51="Excelente",1,IF(Hoja4!V51="Bueno",2,IF(Hoja4!V51="Regular",3,4)))</f>
        <v>3</v>
      </c>
      <c r="Q51">
        <f>IF(Hoja4!W51="Sí, me gustaría ver más juegos que incorporen marcas de manera creativa.",1,IF(Hoja4!W51="Sí, siempre y cuando la integración no sea intrusiva ni afecte la experiencia de juego.",2,IF(Hoja4!W51="No me importa si se incorporan marcas en los juegos.",3,4)))</f>
        <v>1</v>
      </c>
      <c r="R51" s="4">
        <f t="shared" si="0"/>
        <v>31</v>
      </c>
      <c r="S51">
        <f t="shared" si="1"/>
        <v>3</v>
      </c>
      <c r="T51">
        <f t="shared" si="2"/>
        <v>6</v>
      </c>
      <c r="U51">
        <f t="shared" si="3"/>
        <v>9</v>
      </c>
      <c r="V51">
        <f t="shared" si="4"/>
        <v>3</v>
      </c>
      <c r="W51">
        <f t="shared" si="5"/>
        <v>10</v>
      </c>
    </row>
    <row r="52" spans="2:23">
      <c r="B52" t="s">
        <v>197</v>
      </c>
      <c r="C52">
        <f>IF(Hoja4!I52="Una vez",1,IF(Hoja4!I52="Varias veces",2,IF(Hoja4!I52="Muchas veces",3,4)))</f>
        <v>4</v>
      </c>
      <c r="D52">
        <f>IF(Hoja4!J52="El interés en el personaje de Pepsiman.",1,IF(Hoja4!J52="La curiosidad por un juego relacionado con Pepsi.",2,IF(Hoja4!J52="La recomendación de amigos.",3,4)))</f>
        <v>4</v>
      </c>
      <c r="E52">
        <f>IF(Hoja4!K52="La he compartido con amigos o familiares cercanos.",1,IF(Hoja4!K52="La he compartido en redes sociales como Facebook, Twitter, o Instagram.",2,IF(Hoja4!K52="No he compartido mi experiencia con nadie.",3,4)))</f>
        <v>3</v>
      </c>
      <c r="F52">
        <f>IF(Hoja4!L52="Sí, definitivamente",1,IF(Hoja4!L52="Sí, un poco",2,IF(Hoja4!L52="No, no ha cambiado mi preferencia",3,4)))</f>
        <v>4</v>
      </c>
      <c r="G52">
        <f>IF(Hoja4!M52="Nunca he notado el logo de Pepsi mientras jugaba.",1,IF(Hoja4!M52="Lo vi ocasionalmente mientras jugaba.",2,IF(Hoja4!M52="Lo vi con frecuencia mientras jugaba.",3,4)))</f>
        <v>4</v>
      </c>
      <c r="H52">
        <f>IF(Hoja4!N52="1 Nada en absoluto",1,IF(Hoja4!N52="2 Casi nada",2,IF(Hoja4!N52="3 Algo",3,IF(Hoja4!N52="4 Mucho",4,5))))</f>
        <v>3</v>
      </c>
      <c r="I52">
        <f>IF(Hoja4!O52="Logo de Pepsi",1,IF(Hoja4!O52="Latas de Pepsi",2,IF(Hoja4!O52="Máquinas expendedoras de Pepsi",3,4)))</f>
        <v>4</v>
      </c>
      <c r="J52">
        <f>IF(Hoja4!P52="Sí, tuve que recoger latas de Pepsi.",1,IF(Hoja4!P52="Sí, tuve que beber latas de Pepsi de una máquina expendedora.",2,IF(Hoja4!P52="Sí, había anuncios de Pepsi en todo el juego.",3,4)))</f>
        <v>4</v>
      </c>
      <c r="K52">
        <f>IF(Hoja4!Q52="Sí, el juego ha sido muy efectivo.",1,IF(Hoja4!Q52="Sí, el juego ha tenido un impacto positivo en mi recuerdo de Pepsi.",2,IF(Hoja4!Q52="No estoy seguro/a si el juego ha influido en mi recuerdo de Pepsi.",3,4)))</f>
        <v>4</v>
      </c>
      <c r="L52">
        <f>IF(Hoja4!R52="Mi actitud hacia la marca Pepsi ha mejorado significativamente.",1,IF(Hoja4!R52="No estoy seguro/a de cómo ha afectado el juego a mi actitud hacia la marca Pepsi.",4,IF(Hoja4!R52="Mi actitud hacia la marca Pepsi ha empeorado ligeramente.",3,2)))</f>
        <v>4</v>
      </c>
      <c r="M52">
        <f>IF(Hoja4!S52="Bastante prominente",1,IF(Hoja4!S52="Moderadamente visible",2,IF(Hoja4!S52="Poco visible",3,4)))</f>
        <v>4</v>
      </c>
      <c r="N52">
        <f>IF(Hoja4!T52="No, el juego no me ha influenciado para consumir Pepsi.",2,IF(Hoja4!T52="No estoy seguro/a si el juego ha tenido algún efecto en mi elección de consumir Pepsi.",3,IF(Hoja4!T52="No creo que el juego tenga ninguna relación con el consumo de Pepsi.",4,1)))</f>
        <v>4</v>
      </c>
      <c r="O52">
        <f>IF(Hoja4!U52="Sí, considero que el juego ha sido muy efectivo en promocionar la marca Pepsi.",1,IF(Hoja4!U52="Sí, en cierta medida, el juego ha tenido éxito en promocionar Pepsi.",2,IF(Hoja4!U52="No, el juego no ha tenido un impacto significativo en la promoción de Pepsi.",3,4)))</f>
        <v>4</v>
      </c>
      <c r="P52">
        <f>IF(Hoja4!V52="Excelente",1,IF(Hoja4!V52="Bueno",2,IF(Hoja4!V52="Regular",3,4)))</f>
        <v>3</v>
      </c>
      <c r="Q52">
        <f>IF(Hoja4!W52="Sí, me gustaría ver más juegos que incorporen marcas de manera creativa.",1,IF(Hoja4!W52="Sí, siempre y cuando la integración no sea intrusiva ni afecte la experiencia de juego.",2,IF(Hoja4!W52="No me importa si se incorporan marcas en los juegos.",3,4)))</f>
        <v>4</v>
      </c>
      <c r="R52" s="4">
        <f t="shared" si="0"/>
        <v>57</v>
      </c>
      <c r="S52">
        <f t="shared" si="1"/>
        <v>11</v>
      </c>
      <c r="T52">
        <f t="shared" si="2"/>
        <v>8</v>
      </c>
      <c r="U52">
        <f t="shared" si="3"/>
        <v>15</v>
      </c>
      <c r="V52">
        <f t="shared" si="4"/>
        <v>8</v>
      </c>
      <c r="W52">
        <f t="shared" si="5"/>
        <v>15</v>
      </c>
    </row>
    <row r="53" spans="2:23">
      <c r="B53" t="s">
        <v>198</v>
      </c>
      <c r="C53">
        <f>IF(Hoja4!I53="Una vez",1,IF(Hoja4!I53="Varias veces",2,IF(Hoja4!I53="Muchas veces",3,4)))</f>
        <v>2</v>
      </c>
      <c r="D53">
        <f>IF(Hoja4!J53="El interés en el personaje de Pepsiman.",1,IF(Hoja4!J53="La curiosidad por un juego relacionado con Pepsi.",2,IF(Hoja4!J53="La recomendación de amigos.",3,4)))</f>
        <v>2</v>
      </c>
      <c r="E53">
        <f>IF(Hoja4!K53="La he compartido con amigos o familiares cercanos.",1,IF(Hoja4!K53="La he compartido en redes sociales como Facebook, Twitter, o Instagram.",2,IF(Hoja4!K53="No he compartido mi experiencia con nadie.",3,4)))</f>
        <v>3</v>
      </c>
      <c r="F53">
        <f>IF(Hoja4!L53="Sí, definitivamente",1,IF(Hoja4!L53="Sí, un poco",2,IF(Hoja4!L53="No, no ha cambiado mi preferencia",3,4)))</f>
        <v>1</v>
      </c>
      <c r="G53">
        <f>IF(Hoja4!M53="Nunca he notado el logo de Pepsi mientras jugaba.",1,IF(Hoja4!M53="Lo vi ocasionalmente mientras jugaba.",2,IF(Hoja4!M53="Lo vi con frecuencia mientras jugaba.",3,4)))</f>
        <v>3</v>
      </c>
      <c r="H53">
        <f>IF(Hoja4!N53="1 Nada en absoluto",1,IF(Hoja4!N53="2 Casi nada",2,IF(Hoja4!N53="3 Algo",3,IF(Hoja4!N53="4 Mucho",4,5))))</f>
        <v>2</v>
      </c>
      <c r="I53">
        <f>IF(Hoja4!O53="Logo de Pepsi",1,IF(Hoja4!O53="Latas de Pepsi",2,IF(Hoja4!O53="Máquinas expendedoras de Pepsi",3,4)))</f>
        <v>2</v>
      </c>
      <c r="J53">
        <f>IF(Hoja4!P53="Sí, tuve que recoger latas de Pepsi.",1,IF(Hoja4!P53="Sí, tuve que beber latas de Pepsi de una máquina expendedora.",2,IF(Hoja4!P53="Sí, había anuncios de Pepsi en todo el juego.",3,4)))</f>
        <v>3</v>
      </c>
      <c r="K53">
        <f>IF(Hoja4!Q53="Sí, el juego ha sido muy efectivo.",1,IF(Hoja4!Q53="Sí, el juego ha tenido un impacto positivo en mi recuerdo de Pepsi.",2,IF(Hoja4!Q53="No estoy seguro/a si el juego ha influido en mi recuerdo de Pepsi.",3,4)))</f>
        <v>3</v>
      </c>
      <c r="L53">
        <f>IF(Hoja4!R53="Mi actitud hacia la marca Pepsi ha mejorado significativamente.",1,IF(Hoja4!R53="No estoy seguro/a de cómo ha afectado el juego a mi actitud hacia la marca Pepsi.",4,IF(Hoja4!R53="Mi actitud hacia la marca Pepsi ha empeorado ligeramente.",3,2)))</f>
        <v>2</v>
      </c>
      <c r="M53">
        <f>IF(Hoja4!S53="Bastante prominente",1,IF(Hoja4!S53="Moderadamente visible",2,IF(Hoja4!S53="Poco visible",3,4)))</f>
        <v>4</v>
      </c>
      <c r="N53">
        <f>IF(Hoja4!T53="No, el juego no me ha influenciado para consumir Pepsi.",2,IF(Hoja4!T53="No estoy seguro/a si el juego ha tenido algún efecto en mi elección de consumir Pepsi.",3,IF(Hoja4!T53="No creo que el juego tenga ninguna relación con el consumo de Pepsi.",4,1)))</f>
        <v>4</v>
      </c>
      <c r="O53">
        <f>IF(Hoja4!U53="Sí, considero que el juego ha sido muy efectivo en promocionar la marca Pepsi.",1,IF(Hoja4!U53="Sí, en cierta medida, el juego ha tenido éxito en promocionar Pepsi.",2,IF(Hoja4!U53="No, el juego no ha tenido un impacto significativo en la promoción de Pepsi.",3,4)))</f>
        <v>3</v>
      </c>
      <c r="P53">
        <f>IF(Hoja4!V53="Excelente",1,IF(Hoja4!V53="Bueno",2,IF(Hoja4!V53="Regular",3,4)))</f>
        <v>2</v>
      </c>
      <c r="Q53">
        <f>IF(Hoja4!W53="Sí, me gustaría ver más juegos que incorporen marcas de manera creativa.",1,IF(Hoja4!W53="Sí, siempre y cuando la integración no sea intrusiva ni afecte la experiencia de juego.",2,IF(Hoja4!W53="No me importa si se incorporan marcas en los juegos.",3,4)))</f>
        <v>1</v>
      </c>
      <c r="R53" s="4">
        <f t="shared" si="0"/>
        <v>37</v>
      </c>
      <c r="S53">
        <f t="shared" si="1"/>
        <v>7</v>
      </c>
      <c r="T53">
        <f t="shared" si="2"/>
        <v>5</v>
      </c>
      <c r="U53">
        <f t="shared" si="3"/>
        <v>10</v>
      </c>
      <c r="V53">
        <f t="shared" si="4"/>
        <v>5</v>
      </c>
      <c r="W53">
        <f t="shared" si="5"/>
        <v>10</v>
      </c>
    </row>
    <row r="54" spans="2:23">
      <c r="B54" t="s">
        <v>199</v>
      </c>
      <c r="C54">
        <f>IF(Hoja4!I54="Una vez",1,IF(Hoja4!I54="Varias veces",2,IF(Hoja4!I54="Muchas veces",3,4)))</f>
        <v>1</v>
      </c>
      <c r="D54">
        <f>IF(Hoja4!J54="El interés en el personaje de Pepsiman.",1,IF(Hoja4!J54="La curiosidad por un juego relacionado con Pepsi.",2,IF(Hoja4!J54="La recomendación de amigos.",3,4)))</f>
        <v>2</v>
      </c>
      <c r="E54">
        <f>IF(Hoja4!K54="La he compartido con amigos o familiares cercanos.",1,IF(Hoja4!K54="La he compartido en redes sociales como Facebook, Twitter, o Instagram.",2,IF(Hoja4!K54="No he compartido mi experiencia con nadie.",3,4)))</f>
        <v>3</v>
      </c>
      <c r="F54">
        <f>IF(Hoja4!L54="Sí, definitivamente",1,IF(Hoja4!L54="Sí, un poco",2,IF(Hoja4!L54="No, no ha cambiado mi preferencia",3,4)))</f>
        <v>2</v>
      </c>
      <c r="G54">
        <f>IF(Hoja4!M54="Nunca he notado el logo de Pepsi mientras jugaba.",1,IF(Hoja4!M54="Lo vi ocasionalmente mientras jugaba.",2,IF(Hoja4!M54="Lo vi con frecuencia mientras jugaba.",3,4)))</f>
        <v>2</v>
      </c>
      <c r="H54">
        <f>IF(Hoja4!N54="1 Nada en absoluto",1,IF(Hoja4!N54="2 Casi nada",2,IF(Hoja4!N54="3 Algo",3,IF(Hoja4!N54="4 Mucho",4,5))))</f>
        <v>4</v>
      </c>
      <c r="I54">
        <f>IF(Hoja4!O54="Logo de Pepsi",1,IF(Hoja4!O54="Latas de Pepsi",2,IF(Hoja4!O54="Máquinas expendedoras de Pepsi",3,4)))</f>
        <v>1</v>
      </c>
      <c r="J54">
        <f>IF(Hoja4!P54="Sí, tuve que recoger latas de Pepsi.",1,IF(Hoja4!P54="Sí, tuve que beber latas de Pepsi de una máquina expendedora.",2,IF(Hoja4!P54="Sí, había anuncios de Pepsi en todo el juego.",3,4)))</f>
        <v>1</v>
      </c>
      <c r="K54">
        <f>IF(Hoja4!Q54="Sí, el juego ha sido muy efectivo.",1,IF(Hoja4!Q54="Sí, el juego ha tenido un impacto positivo en mi recuerdo de Pepsi.",2,IF(Hoja4!Q54="No estoy seguro/a si el juego ha influido en mi recuerdo de Pepsi.",3,4)))</f>
        <v>1</v>
      </c>
      <c r="L54">
        <f>IF(Hoja4!R54="Mi actitud hacia la marca Pepsi ha mejorado significativamente.",1,IF(Hoja4!R54="No estoy seguro/a de cómo ha afectado el juego a mi actitud hacia la marca Pepsi.",4,IF(Hoja4!R54="Mi actitud hacia la marca Pepsi ha empeorado ligeramente.",3,2)))</f>
        <v>1</v>
      </c>
      <c r="M54">
        <f>IF(Hoja4!S54="Bastante prominente",1,IF(Hoja4!S54="Moderadamente visible",2,IF(Hoja4!S54="Poco visible",3,4)))</f>
        <v>1</v>
      </c>
      <c r="N54">
        <f>IF(Hoja4!T54="No, el juego no me ha influenciado para consumir Pepsi.",2,IF(Hoja4!T54="No estoy seguro/a si el juego ha tenido algún efecto en mi elección de consumir Pepsi.",3,IF(Hoja4!T54="No creo que el juego tenga ninguna relación con el consumo de Pepsi.",4,1)))</f>
        <v>1</v>
      </c>
      <c r="O54">
        <f>IF(Hoja4!U54="Sí, considero que el juego ha sido muy efectivo en promocionar la marca Pepsi.",1,IF(Hoja4!U54="Sí, en cierta medida, el juego ha tenido éxito en promocionar Pepsi.",2,IF(Hoja4!U54="No, el juego no ha tenido un impacto significativo en la promoción de Pepsi.",3,4)))</f>
        <v>1</v>
      </c>
      <c r="P54">
        <f>IF(Hoja4!V54="Excelente",1,IF(Hoja4!V54="Bueno",2,IF(Hoja4!V54="Regular",3,4)))</f>
        <v>2</v>
      </c>
      <c r="Q54">
        <f>IF(Hoja4!W54="Sí, me gustaría ver más juegos que incorporen marcas de manera creativa.",1,IF(Hoja4!W54="Sí, siempre y cuando la integración no sea intrusiva ni afecte la experiencia de juego.",2,IF(Hoja4!W54="No me importa si se incorporan marcas en los juegos.",3,4)))</f>
        <v>2</v>
      </c>
      <c r="R54" s="4">
        <f t="shared" si="0"/>
        <v>25</v>
      </c>
      <c r="S54">
        <f t="shared" si="1"/>
        <v>6</v>
      </c>
      <c r="T54">
        <f t="shared" si="2"/>
        <v>3</v>
      </c>
      <c r="U54">
        <f t="shared" si="3"/>
        <v>8</v>
      </c>
      <c r="V54">
        <f t="shared" si="4"/>
        <v>2</v>
      </c>
      <c r="W54">
        <f t="shared" si="5"/>
        <v>6</v>
      </c>
    </row>
    <row r="55" spans="2:23">
      <c r="B55" t="s">
        <v>200</v>
      </c>
      <c r="C55">
        <f>IF(Hoja4!I55="Una vez",1,IF(Hoja4!I55="Varias veces",2,IF(Hoja4!I55="Muchas veces",3,4)))</f>
        <v>3</v>
      </c>
      <c r="D55">
        <f>IF(Hoja4!J55="El interés en el personaje de Pepsiman.",1,IF(Hoja4!J55="La curiosidad por un juego relacionado con Pepsi.",2,IF(Hoja4!J55="La recomendación de amigos.",3,4)))</f>
        <v>2</v>
      </c>
      <c r="E55">
        <f>IF(Hoja4!K55="La he compartido con amigos o familiares cercanos.",1,IF(Hoja4!K55="La he compartido en redes sociales como Facebook, Twitter, o Instagram.",2,IF(Hoja4!K55="No he compartido mi experiencia con nadie.",3,4)))</f>
        <v>3</v>
      </c>
      <c r="F55">
        <f>IF(Hoja4!L55="Sí, definitivamente",1,IF(Hoja4!L55="Sí, un poco",2,IF(Hoja4!L55="No, no ha cambiado mi preferencia",3,4)))</f>
        <v>2</v>
      </c>
      <c r="G55">
        <f>IF(Hoja4!M55="Nunca he notado el logo de Pepsi mientras jugaba.",1,IF(Hoja4!M55="Lo vi ocasionalmente mientras jugaba.",2,IF(Hoja4!M55="Lo vi con frecuencia mientras jugaba.",3,4)))</f>
        <v>3</v>
      </c>
      <c r="H55">
        <f>IF(Hoja4!N55="1 Nada en absoluto",1,IF(Hoja4!N55="2 Casi nada",2,IF(Hoja4!N55="3 Algo",3,IF(Hoja4!N55="4 Mucho",4,5))))</f>
        <v>5</v>
      </c>
      <c r="I55">
        <f>IF(Hoja4!O55="Logo de Pepsi",1,IF(Hoja4!O55="Latas de Pepsi",2,IF(Hoja4!O55="Máquinas expendedoras de Pepsi",3,4)))</f>
        <v>2</v>
      </c>
      <c r="J55">
        <f>IF(Hoja4!P55="Sí, tuve que recoger latas de Pepsi.",1,IF(Hoja4!P55="Sí, tuve que beber latas de Pepsi de una máquina expendedora.",2,IF(Hoja4!P55="Sí, había anuncios de Pepsi en todo el juego.",3,4)))</f>
        <v>4</v>
      </c>
      <c r="K55">
        <f>IF(Hoja4!Q55="Sí, el juego ha sido muy efectivo.",1,IF(Hoja4!Q55="Sí, el juego ha tenido un impacto positivo en mi recuerdo de Pepsi.",2,IF(Hoja4!Q55="No estoy seguro/a si el juego ha influido en mi recuerdo de Pepsi.",3,4)))</f>
        <v>1</v>
      </c>
      <c r="L55">
        <f>IF(Hoja4!R55="Mi actitud hacia la marca Pepsi ha mejorado significativamente.",1,IF(Hoja4!R55="No estoy seguro/a de cómo ha afectado el juego a mi actitud hacia la marca Pepsi.",4,IF(Hoja4!R55="Mi actitud hacia la marca Pepsi ha empeorado ligeramente.",3,2)))</f>
        <v>2</v>
      </c>
      <c r="M55">
        <f>IF(Hoja4!S55="Bastante prominente",1,IF(Hoja4!S55="Moderadamente visible",2,IF(Hoja4!S55="Poco visible",3,4)))</f>
        <v>1</v>
      </c>
      <c r="N55">
        <f>IF(Hoja4!T55="No, el juego no me ha influenciado para consumir Pepsi.",2,IF(Hoja4!T55="No estoy seguro/a si el juego ha tenido algún efecto en mi elección de consumir Pepsi.",3,IF(Hoja4!T55="No creo que el juego tenga ninguna relación con el consumo de Pepsi.",4,1)))</f>
        <v>4</v>
      </c>
      <c r="O55">
        <f>IF(Hoja4!U55="Sí, considero que el juego ha sido muy efectivo en promocionar la marca Pepsi.",1,IF(Hoja4!U55="Sí, en cierta medida, el juego ha tenido éxito en promocionar Pepsi.",2,IF(Hoja4!U55="No, el juego no ha tenido un impacto significativo en la promoción de Pepsi.",3,4)))</f>
        <v>3</v>
      </c>
      <c r="P55">
        <f>IF(Hoja4!V55="Excelente",1,IF(Hoja4!V55="Bueno",2,IF(Hoja4!V55="Regular",3,4)))</f>
        <v>1</v>
      </c>
      <c r="Q55">
        <f>IF(Hoja4!W55="Sí, me gustaría ver más juegos que incorporen marcas de manera creativa.",1,IF(Hoja4!W55="Sí, siempre y cuando la integración no sea intrusiva ni afecte la experiencia de juego.",2,IF(Hoja4!W55="No me importa si se incorporan marcas en los juegos.",3,4)))</f>
        <v>1</v>
      </c>
      <c r="R55" s="4">
        <f t="shared" si="0"/>
        <v>37</v>
      </c>
      <c r="S55">
        <f t="shared" si="1"/>
        <v>8</v>
      </c>
      <c r="T55">
        <f t="shared" si="2"/>
        <v>6</v>
      </c>
      <c r="U55">
        <f t="shared" si="3"/>
        <v>14</v>
      </c>
      <c r="V55">
        <f t="shared" si="4"/>
        <v>3</v>
      </c>
      <c r="W55">
        <f t="shared" si="5"/>
        <v>6</v>
      </c>
    </row>
    <row r="56" spans="2:23">
      <c r="B56" t="s">
        <v>201</v>
      </c>
      <c r="C56">
        <f>IF(Hoja4!I56="Una vez",1,IF(Hoja4!I56="Varias veces",2,IF(Hoja4!I56="Muchas veces",3,4)))</f>
        <v>2</v>
      </c>
      <c r="D56">
        <f>IF(Hoja4!J56="El interés en el personaje de Pepsiman.",1,IF(Hoja4!J56="La curiosidad por un juego relacionado con Pepsi.",2,IF(Hoja4!J56="La recomendación de amigos.",3,4)))</f>
        <v>2</v>
      </c>
      <c r="E56">
        <f>IF(Hoja4!K56="La he compartido con amigos o familiares cercanos.",1,IF(Hoja4!K56="La he compartido en redes sociales como Facebook, Twitter, o Instagram.",2,IF(Hoja4!K56="No he compartido mi experiencia con nadie.",3,4)))</f>
        <v>3</v>
      </c>
      <c r="F56">
        <f>IF(Hoja4!L56="Sí, definitivamente",1,IF(Hoja4!L56="Sí, un poco",2,IF(Hoja4!L56="No, no ha cambiado mi preferencia",3,4)))</f>
        <v>3</v>
      </c>
      <c r="G56">
        <f>IF(Hoja4!M56="Nunca he notado el logo de Pepsi mientras jugaba.",1,IF(Hoja4!M56="Lo vi ocasionalmente mientras jugaba.",2,IF(Hoja4!M56="Lo vi con frecuencia mientras jugaba.",3,4)))</f>
        <v>4</v>
      </c>
      <c r="H56">
        <f>IF(Hoja4!N56="1 Nada en absoluto",1,IF(Hoja4!N56="2 Casi nada",2,IF(Hoja4!N56="3 Algo",3,IF(Hoja4!N56="4 Mucho",4,5))))</f>
        <v>3</v>
      </c>
      <c r="I56">
        <f>IF(Hoja4!O56="Logo de Pepsi",1,IF(Hoja4!O56="Latas de Pepsi",2,IF(Hoja4!O56="Máquinas expendedoras de Pepsi",3,4)))</f>
        <v>2</v>
      </c>
      <c r="J56">
        <f>IF(Hoja4!P56="Sí, tuve que recoger latas de Pepsi.",1,IF(Hoja4!P56="Sí, tuve que beber latas de Pepsi de una máquina expendedora.",2,IF(Hoja4!P56="Sí, había anuncios de Pepsi en todo el juego.",3,4)))</f>
        <v>1</v>
      </c>
      <c r="K56">
        <f>IF(Hoja4!Q56="Sí, el juego ha sido muy efectivo.",1,IF(Hoja4!Q56="Sí, el juego ha tenido un impacto positivo en mi recuerdo de Pepsi.",2,IF(Hoja4!Q56="No estoy seguro/a si el juego ha influido en mi recuerdo de Pepsi.",3,4)))</f>
        <v>3</v>
      </c>
      <c r="L56">
        <f>IF(Hoja4!R56="Mi actitud hacia la marca Pepsi ha mejorado significativamente.",1,IF(Hoja4!R56="No estoy seguro/a de cómo ha afectado el juego a mi actitud hacia la marca Pepsi.",4,IF(Hoja4!R56="Mi actitud hacia la marca Pepsi ha empeorado ligeramente.",3,2)))</f>
        <v>4</v>
      </c>
      <c r="M56">
        <f>IF(Hoja4!S56="Bastante prominente",1,IF(Hoja4!S56="Moderadamente visible",2,IF(Hoja4!S56="Poco visible",3,4)))</f>
        <v>2</v>
      </c>
      <c r="N56">
        <f>IF(Hoja4!T56="No, el juego no me ha influenciado para consumir Pepsi.",2,IF(Hoja4!T56="No estoy seguro/a si el juego ha tenido algún efecto en mi elección de consumir Pepsi.",3,IF(Hoja4!T56="No creo que el juego tenga ninguna relación con el consumo de Pepsi.",4,1)))</f>
        <v>3</v>
      </c>
      <c r="O56">
        <f>IF(Hoja4!U56="Sí, considero que el juego ha sido muy efectivo en promocionar la marca Pepsi.",1,IF(Hoja4!U56="Sí, en cierta medida, el juego ha tenido éxito en promocionar Pepsi.",2,IF(Hoja4!U56="No, el juego no ha tenido un impacto significativo en la promoción de Pepsi.",3,4)))</f>
        <v>3</v>
      </c>
      <c r="P56">
        <f>IF(Hoja4!V56="Excelente",1,IF(Hoja4!V56="Bueno",2,IF(Hoja4!V56="Regular",3,4)))</f>
        <v>2</v>
      </c>
      <c r="Q56">
        <f>IF(Hoja4!W56="Sí, me gustaría ver más juegos que incorporen marcas de manera creativa.",1,IF(Hoja4!W56="Sí, siempre y cuando la integración no sea intrusiva ni afecte la experiencia de juego.",2,IF(Hoja4!W56="No me importa si se incorporan marcas en los juegos.",3,4)))</f>
        <v>2</v>
      </c>
      <c r="R56" s="4">
        <f t="shared" si="0"/>
        <v>39</v>
      </c>
      <c r="S56">
        <f t="shared" si="1"/>
        <v>7</v>
      </c>
      <c r="T56">
        <f t="shared" si="2"/>
        <v>6</v>
      </c>
      <c r="U56">
        <f t="shared" si="3"/>
        <v>10</v>
      </c>
      <c r="V56">
        <f t="shared" si="4"/>
        <v>7</v>
      </c>
      <c r="W56">
        <f t="shared" si="5"/>
        <v>9</v>
      </c>
    </row>
    <row r="57" spans="2:23">
      <c r="B57" t="s">
        <v>202</v>
      </c>
      <c r="C57">
        <f>IF(Hoja4!I57="Una vez",1,IF(Hoja4!I57="Varias veces",2,IF(Hoja4!I57="Muchas veces",3,4)))</f>
        <v>4</v>
      </c>
      <c r="D57">
        <f>IF(Hoja4!J57="El interés en el personaje de Pepsiman.",1,IF(Hoja4!J57="La curiosidad por un juego relacionado con Pepsi.",2,IF(Hoja4!J57="La recomendación de amigos.",3,4)))</f>
        <v>2</v>
      </c>
      <c r="E57">
        <f>IF(Hoja4!K57="La he compartido con amigos o familiares cercanos.",1,IF(Hoja4!K57="La he compartido en redes sociales como Facebook, Twitter, o Instagram.",2,IF(Hoja4!K57="No he compartido mi experiencia con nadie.",3,4)))</f>
        <v>3</v>
      </c>
      <c r="F57">
        <f>IF(Hoja4!L57="Sí, definitivamente",1,IF(Hoja4!L57="Sí, un poco",2,IF(Hoja4!L57="No, no ha cambiado mi preferencia",3,4)))</f>
        <v>1</v>
      </c>
      <c r="G57">
        <f>IF(Hoja4!M57="Nunca he notado el logo de Pepsi mientras jugaba.",1,IF(Hoja4!M57="Lo vi ocasionalmente mientras jugaba.",2,IF(Hoja4!M57="Lo vi con frecuencia mientras jugaba.",3,4)))</f>
        <v>1</v>
      </c>
      <c r="H57">
        <f>IF(Hoja4!N57="1 Nada en absoluto",1,IF(Hoja4!N57="2 Casi nada",2,IF(Hoja4!N57="3 Algo",3,IF(Hoja4!N57="4 Mucho",4,5))))</f>
        <v>3</v>
      </c>
      <c r="I57">
        <f>IF(Hoja4!O57="Logo de Pepsi",1,IF(Hoja4!O57="Latas de Pepsi",2,IF(Hoja4!O57="Máquinas expendedoras de Pepsi",3,4)))</f>
        <v>1</v>
      </c>
      <c r="J57">
        <f>IF(Hoja4!P57="Sí, tuve que recoger latas de Pepsi.",1,IF(Hoja4!P57="Sí, tuve que beber latas de Pepsi de una máquina expendedora.",2,IF(Hoja4!P57="Sí, había anuncios de Pepsi en todo el juego.",3,4)))</f>
        <v>2</v>
      </c>
      <c r="K57">
        <f>IF(Hoja4!Q57="Sí, el juego ha sido muy efectivo.",1,IF(Hoja4!Q57="Sí, el juego ha tenido un impacto positivo en mi recuerdo de Pepsi.",2,IF(Hoja4!Q57="No estoy seguro/a si el juego ha influido en mi recuerdo de Pepsi.",3,4)))</f>
        <v>1</v>
      </c>
      <c r="L57">
        <f>IF(Hoja4!R57="Mi actitud hacia la marca Pepsi ha mejorado significativamente.",1,IF(Hoja4!R57="No estoy seguro/a de cómo ha afectado el juego a mi actitud hacia la marca Pepsi.",4,IF(Hoja4!R57="Mi actitud hacia la marca Pepsi ha empeorado ligeramente.",3,2)))</f>
        <v>1</v>
      </c>
      <c r="M57">
        <f>IF(Hoja4!S57="Bastante prominente",1,IF(Hoja4!S57="Moderadamente visible",2,IF(Hoja4!S57="Poco visible",3,4)))</f>
        <v>1</v>
      </c>
      <c r="N57">
        <f>IF(Hoja4!T57="No, el juego no me ha influenciado para consumir Pepsi.",2,IF(Hoja4!T57="No estoy seguro/a si el juego ha tenido algún efecto en mi elección de consumir Pepsi.",3,IF(Hoja4!T57="No creo que el juego tenga ninguna relación con el consumo de Pepsi.",4,1)))</f>
        <v>1</v>
      </c>
      <c r="O57">
        <f>IF(Hoja4!U57="Sí, considero que el juego ha sido muy efectivo en promocionar la marca Pepsi.",1,IF(Hoja4!U57="Sí, en cierta medida, el juego ha tenido éxito en promocionar Pepsi.",2,IF(Hoja4!U57="No, el juego no ha tenido un impacto significativo en la promoción de Pepsi.",3,4)))</f>
        <v>2</v>
      </c>
      <c r="P57">
        <f>IF(Hoja4!V57="Excelente",1,IF(Hoja4!V57="Bueno",2,IF(Hoja4!V57="Regular",3,4)))</f>
        <v>2</v>
      </c>
      <c r="Q57">
        <f>IF(Hoja4!W57="Sí, me gustaría ver más juegos que incorporen marcas de manera creativa.",1,IF(Hoja4!W57="Sí, siempre y cuando la integración no sea intrusiva ni afecte la experiencia de juego.",2,IF(Hoja4!W57="No me importa si se incorporan marcas en los juegos.",3,4)))</f>
        <v>1</v>
      </c>
      <c r="R57" s="4">
        <f t="shared" si="0"/>
        <v>26</v>
      </c>
      <c r="S57">
        <f t="shared" si="1"/>
        <v>9</v>
      </c>
      <c r="T57">
        <f t="shared" si="2"/>
        <v>2</v>
      </c>
      <c r="U57">
        <f t="shared" si="3"/>
        <v>7</v>
      </c>
      <c r="V57">
        <f t="shared" si="4"/>
        <v>2</v>
      </c>
      <c r="W57">
        <f t="shared" si="5"/>
        <v>6</v>
      </c>
    </row>
    <row r="58" spans="2:23">
      <c r="B58" t="s">
        <v>203</v>
      </c>
      <c r="C58">
        <f>IF(Hoja4!I58="Una vez",1,IF(Hoja4!I58="Varias veces",2,IF(Hoja4!I58="Muchas veces",3,4)))</f>
        <v>2</v>
      </c>
      <c r="D58">
        <f>IF(Hoja4!J58="El interés en el personaje de Pepsiman.",1,IF(Hoja4!J58="La curiosidad por un juego relacionado con Pepsi.",2,IF(Hoja4!J58="La recomendación de amigos.",3,4)))</f>
        <v>2</v>
      </c>
      <c r="E58">
        <f>IF(Hoja4!K58="La he compartido con amigos o familiares cercanos.",1,IF(Hoja4!K58="La he compartido en redes sociales como Facebook, Twitter, o Instagram.",2,IF(Hoja4!K58="No he compartido mi experiencia con nadie.",3,4)))</f>
        <v>3</v>
      </c>
      <c r="F58">
        <f>IF(Hoja4!L58="Sí, definitivamente",1,IF(Hoja4!L58="Sí, un poco",2,IF(Hoja4!L58="No, no ha cambiado mi preferencia",3,4)))</f>
        <v>2</v>
      </c>
      <c r="G58">
        <f>IF(Hoja4!M58="Nunca he notado el logo de Pepsi mientras jugaba.",1,IF(Hoja4!M58="Lo vi ocasionalmente mientras jugaba.",2,IF(Hoja4!M58="Lo vi con frecuencia mientras jugaba.",3,4)))</f>
        <v>3</v>
      </c>
      <c r="H58">
        <f>IF(Hoja4!N58="1 Nada en absoluto",1,IF(Hoja4!N58="2 Casi nada",2,IF(Hoja4!N58="3 Algo",3,IF(Hoja4!N58="4 Mucho",4,5))))</f>
        <v>3</v>
      </c>
      <c r="I58">
        <f>IF(Hoja4!O58="Logo de Pepsi",1,IF(Hoja4!O58="Latas de Pepsi",2,IF(Hoja4!O58="Máquinas expendedoras de Pepsi",3,4)))</f>
        <v>1</v>
      </c>
      <c r="J58">
        <f>IF(Hoja4!P58="Sí, tuve que recoger latas de Pepsi.",1,IF(Hoja4!P58="Sí, tuve que beber latas de Pepsi de una máquina expendedora.",2,IF(Hoja4!P58="Sí, había anuncios de Pepsi en todo el juego.",3,4)))</f>
        <v>4</v>
      </c>
      <c r="K58">
        <f>IF(Hoja4!Q58="Sí, el juego ha sido muy efectivo.",1,IF(Hoja4!Q58="Sí, el juego ha tenido un impacto positivo en mi recuerdo de Pepsi.",2,IF(Hoja4!Q58="No estoy seguro/a si el juego ha influido en mi recuerdo de Pepsi.",3,4)))</f>
        <v>3</v>
      </c>
      <c r="L58">
        <f>IF(Hoja4!R58="Mi actitud hacia la marca Pepsi ha mejorado significativamente.",1,IF(Hoja4!R58="No estoy seguro/a de cómo ha afectado el juego a mi actitud hacia la marca Pepsi.",4,IF(Hoja4!R58="Mi actitud hacia la marca Pepsi ha empeorado ligeramente.",3,2)))</f>
        <v>2</v>
      </c>
      <c r="M58">
        <f>IF(Hoja4!S58="Bastante prominente",1,IF(Hoja4!S58="Moderadamente visible",2,IF(Hoja4!S58="Poco visible",3,4)))</f>
        <v>2</v>
      </c>
      <c r="N58">
        <f>IF(Hoja4!T58="No, el juego no me ha influenciado para consumir Pepsi.",2,IF(Hoja4!T58="No estoy seguro/a si el juego ha tenido algún efecto en mi elección de consumir Pepsi.",3,IF(Hoja4!T58="No creo que el juego tenga ninguna relación con el consumo de Pepsi.",4,1)))</f>
        <v>2</v>
      </c>
      <c r="O58">
        <f>IF(Hoja4!U58="Sí, considero que el juego ha sido muy efectivo en promocionar la marca Pepsi.",1,IF(Hoja4!U58="Sí, en cierta medida, el juego ha tenido éxito en promocionar Pepsi.",2,IF(Hoja4!U58="No, el juego no ha tenido un impacto significativo en la promoción de Pepsi.",3,4)))</f>
        <v>2</v>
      </c>
      <c r="P58">
        <f>IF(Hoja4!V58="Excelente",1,IF(Hoja4!V58="Bueno",2,IF(Hoja4!V58="Regular",3,4)))</f>
        <v>2</v>
      </c>
      <c r="Q58">
        <f>IF(Hoja4!W58="Sí, me gustaría ver más juegos que incorporen marcas de manera creativa.",1,IF(Hoja4!W58="Sí, siempre y cuando la integración no sea intrusiva ni afecte la experiencia de juego.",2,IF(Hoja4!W58="No me importa si se incorporan marcas en los juegos.",3,4)))</f>
        <v>2</v>
      </c>
      <c r="R58" s="4">
        <f t="shared" si="0"/>
        <v>35</v>
      </c>
      <c r="S58">
        <f t="shared" si="1"/>
        <v>7</v>
      </c>
      <c r="T58">
        <f t="shared" si="2"/>
        <v>4</v>
      </c>
      <c r="U58">
        <f t="shared" si="3"/>
        <v>11</v>
      </c>
      <c r="V58">
        <f t="shared" si="4"/>
        <v>5</v>
      </c>
      <c r="W58">
        <f t="shared" si="5"/>
        <v>8</v>
      </c>
    </row>
    <row r="59" spans="2:23">
      <c r="B59" t="s">
        <v>204</v>
      </c>
      <c r="C59">
        <f>IF(Hoja4!I59="Una vez",1,IF(Hoja4!I59="Varias veces",2,IF(Hoja4!I59="Muchas veces",3,4)))</f>
        <v>2</v>
      </c>
      <c r="D59">
        <f>IF(Hoja4!J59="El interés en el personaje de Pepsiman.",1,IF(Hoja4!J59="La curiosidad por un juego relacionado con Pepsi.",2,IF(Hoja4!J59="La recomendación de amigos.",3,4)))</f>
        <v>1</v>
      </c>
      <c r="E59">
        <f>IF(Hoja4!K59="La he compartido con amigos o familiares cercanos.",1,IF(Hoja4!K59="La he compartido en redes sociales como Facebook, Twitter, o Instagram.",2,IF(Hoja4!K59="No he compartido mi experiencia con nadie.",3,4)))</f>
        <v>1</v>
      </c>
      <c r="F59">
        <f>IF(Hoja4!L59="Sí, definitivamente",1,IF(Hoja4!L59="Sí, un poco",2,IF(Hoja4!L59="No, no ha cambiado mi preferencia",3,4)))</f>
        <v>3</v>
      </c>
      <c r="G59">
        <f>IF(Hoja4!M59="Nunca he notado el logo de Pepsi mientras jugaba.",1,IF(Hoja4!M59="Lo vi ocasionalmente mientras jugaba.",2,IF(Hoja4!M59="Lo vi con frecuencia mientras jugaba.",3,4)))</f>
        <v>3</v>
      </c>
      <c r="H59">
        <f>IF(Hoja4!N59="1 Nada en absoluto",1,IF(Hoja4!N59="2 Casi nada",2,IF(Hoja4!N59="3 Algo",3,IF(Hoja4!N59="4 Mucho",4,5))))</f>
        <v>3</v>
      </c>
      <c r="I59">
        <f>IF(Hoja4!O59="Logo de Pepsi",1,IF(Hoja4!O59="Latas de Pepsi",2,IF(Hoja4!O59="Máquinas expendedoras de Pepsi",3,4)))</f>
        <v>1</v>
      </c>
      <c r="J59">
        <f>IF(Hoja4!P59="Sí, tuve que recoger latas de Pepsi.",1,IF(Hoja4!P59="Sí, tuve que beber latas de Pepsi de una máquina expendedora.",2,IF(Hoja4!P59="Sí, había anuncios de Pepsi en todo el juego.",3,4)))</f>
        <v>1</v>
      </c>
      <c r="K59">
        <f>IF(Hoja4!Q59="Sí, el juego ha sido muy efectivo.",1,IF(Hoja4!Q59="Sí, el juego ha tenido un impacto positivo en mi recuerdo de Pepsi.",2,IF(Hoja4!Q59="No estoy seguro/a si el juego ha influido en mi recuerdo de Pepsi.",3,4)))</f>
        <v>3</v>
      </c>
      <c r="L59">
        <f>IF(Hoja4!R59="Mi actitud hacia la marca Pepsi ha mejorado significativamente.",1,IF(Hoja4!R59="No estoy seguro/a de cómo ha afectado el juego a mi actitud hacia la marca Pepsi.",4,IF(Hoja4!R59="Mi actitud hacia la marca Pepsi ha empeorado ligeramente.",3,2)))</f>
        <v>2</v>
      </c>
      <c r="M59">
        <f>IF(Hoja4!S59="Bastante prominente",1,IF(Hoja4!S59="Moderadamente visible",2,IF(Hoja4!S59="Poco visible",3,4)))</f>
        <v>2</v>
      </c>
      <c r="N59">
        <f>IF(Hoja4!T59="No, el juego no me ha influenciado para consumir Pepsi.",2,IF(Hoja4!T59="No estoy seguro/a si el juego ha tenido algún efecto en mi elección de consumir Pepsi.",3,IF(Hoja4!T59="No creo que el juego tenga ninguna relación con el consumo de Pepsi.",4,1)))</f>
        <v>3</v>
      </c>
      <c r="O59">
        <f>IF(Hoja4!U59="Sí, considero que el juego ha sido muy efectivo en promocionar la marca Pepsi.",1,IF(Hoja4!U59="Sí, en cierta medida, el juego ha tenido éxito en promocionar Pepsi.",2,IF(Hoja4!U59="No, el juego no ha tenido un impacto significativo en la promoción de Pepsi.",3,4)))</f>
        <v>2</v>
      </c>
      <c r="P59">
        <f>IF(Hoja4!V59="Excelente",1,IF(Hoja4!V59="Bueno",2,IF(Hoja4!V59="Regular",3,4)))</f>
        <v>2</v>
      </c>
      <c r="Q59">
        <f>IF(Hoja4!W59="Sí, me gustaría ver más juegos que incorporen marcas de manera creativa.",1,IF(Hoja4!W59="Sí, siempre y cuando la integración no sea intrusiva ni afecte la experiencia de juego.",2,IF(Hoja4!W59="No me importa si se incorporan marcas en los juegos.",3,4)))</f>
        <v>2</v>
      </c>
      <c r="R59" s="4">
        <f t="shared" si="0"/>
        <v>31</v>
      </c>
      <c r="S59">
        <f t="shared" si="1"/>
        <v>4</v>
      </c>
      <c r="T59">
        <f t="shared" si="2"/>
        <v>6</v>
      </c>
      <c r="U59">
        <f t="shared" si="3"/>
        <v>8</v>
      </c>
      <c r="V59">
        <f t="shared" si="4"/>
        <v>5</v>
      </c>
      <c r="W59">
        <f t="shared" si="5"/>
        <v>8</v>
      </c>
    </row>
    <row r="60" spans="2:23">
      <c r="B60" t="s">
        <v>205</v>
      </c>
      <c r="C60">
        <f>IF(Hoja4!I60="Una vez",1,IF(Hoja4!I60="Varias veces",2,IF(Hoja4!I60="Muchas veces",3,4)))</f>
        <v>2</v>
      </c>
      <c r="D60">
        <f>IF(Hoja4!J60="El interés en el personaje de Pepsiman.",1,IF(Hoja4!J60="La curiosidad por un juego relacionado con Pepsi.",2,IF(Hoja4!J60="La recomendación de amigos.",3,4)))</f>
        <v>1</v>
      </c>
      <c r="E60">
        <f>IF(Hoja4!K60="La he compartido con amigos o familiares cercanos.",1,IF(Hoja4!K60="La he compartido en redes sociales como Facebook, Twitter, o Instagram.",2,IF(Hoja4!K60="No he compartido mi experiencia con nadie.",3,4)))</f>
        <v>3</v>
      </c>
      <c r="F60">
        <f>IF(Hoja4!L60="Sí, definitivamente",1,IF(Hoja4!L60="Sí, un poco",2,IF(Hoja4!L60="No, no ha cambiado mi preferencia",3,4)))</f>
        <v>1</v>
      </c>
      <c r="G60">
        <f>IF(Hoja4!M60="Nunca he notado el logo de Pepsi mientras jugaba.",1,IF(Hoja4!M60="Lo vi ocasionalmente mientras jugaba.",2,IF(Hoja4!M60="Lo vi con frecuencia mientras jugaba.",3,4)))</f>
        <v>3</v>
      </c>
      <c r="H60">
        <f>IF(Hoja4!N60="1 Nada en absoluto",1,IF(Hoja4!N60="2 Casi nada",2,IF(Hoja4!N60="3 Algo",3,IF(Hoja4!N60="4 Mucho",4,5))))</f>
        <v>4</v>
      </c>
      <c r="I60">
        <f>IF(Hoja4!O60="Logo de Pepsi",1,IF(Hoja4!O60="Latas de Pepsi",2,IF(Hoja4!O60="Máquinas expendedoras de Pepsi",3,4)))</f>
        <v>2</v>
      </c>
      <c r="J60">
        <f>IF(Hoja4!P60="Sí, tuve que recoger latas de Pepsi.",1,IF(Hoja4!P60="Sí, tuve que beber latas de Pepsi de una máquina expendedora.",2,IF(Hoja4!P60="Sí, había anuncios de Pepsi en todo el juego.",3,4)))</f>
        <v>3</v>
      </c>
      <c r="K60">
        <f>IF(Hoja4!Q60="Sí, el juego ha sido muy efectivo.",1,IF(Hoja4!Q60="Sí, el juego ha tenido un impacto positivo en mi recuerdo de Pepsi.",2,IF(Hoja4!Q60="No estoy seguro/a si el juego ha influido en mi recuerdo de Pepsi.",3,4)))</f>
        <v>4</v>
      </c>
      <c r="L60">
        <f>IF(Hoja4!R60="Mi actitud hacia la marca Pepsi ha mejorado significativamente.",1,IF(Hoja4!R60="No estoy seguro/a de cómo ha afectado el juego a mi actitud hacia la marca Pepsi.",4,IF(Hoja4!R60="Mi actitud hacia la marca Pepsi ha empeorado ligeramente.",3,2)))</f>
        <v>3</v>
      </c>
      <c r="M60">
        <f>IF(Hoja4!S60="Bastante prominente",1,IF(Hoja4!S60="Moderadamente visible",2,IF(Hoja4!S60="Poco visible",3,4)))</f>
        <v>1</v>
      </c>
      <c r="N60">
        <f>IF(Hoja4!T60="No, el juego no me ha influenciado para consumir Pepsi.",2,IF(Hoja4!T60="No estoy seguro/a si el juego ha tenido algún efecto en mi elección de consumir Pepsi.",3,IF(Hoja4!T60="No creo que el juego tenga ninguna relación con el consumo de Pepsi.",4,1)))</f>
        <v>3</v>
      </c>
      <c r="O60">
        <f>IF(Hoja4!U60="Sí, considero que el juego ha sido muy efectivo en promocionar la marca Pepsi.",1,IF(Hoja4!U60="Sí, en cierta medida, el juego ha tenido éxito en promocionar Pepsi.",2,IF(Hoja4!U60="No, el juego no ha tenido un impacto significativo en la promoción de Pepsi.",3,4)))</f>
        <v>3</v>
      </c>
      <c r="P60">
        <f>IF(Hoja4!V60="Excelente",1,IF(Hoja4!V60="Bueno",2,IF(Hoja4!V60="Regular",3,4)))</f>
        <v>1</v>
      </c>
      <c r="Q60">
        <f>IF(Hoja4!W60="Sí, me gustaría ver más juegos que incorporen marcas de manera creativa.",1,IF(Hoja4!W60="Sí, siempre y cuando la integración no sea intrusiva ni afecte la experiencia de juego.",2,IF(Hoja4!W60="No me importa si se incorporan marcas en los juegos.",3,4)))</f>
        <v>1</v>
      </c>
      <c r="R60" s="4">
        <f t="shared" si="0"/>
        <v>35</v>
      </c>
      <c r="S60">
        <f t="shared" si="1"/>
        <v>6</v>
      </c>
      <c r="T60">
        <f t="shared" si="2"/>
        <v>4</v>
      </c>
      <c r="U60">
        <f t="shared" si="3"/>
        <v>12</v>
      </c>
      <c r="V60">
        <f t="shared" si="4"/>
        <v>7</v>
      </c>
      <c r="W60">
        <f t="shared" si="5"/>
        <v>6</v>
      </c>
    </row>
    <row r="61" spans="2:23">
      <c r="B61" t="s">
        <v>206</v>
      </c>
      <c r="C61">
        <f>IF(Hoja4!I61="Una vez",1,IF(Hoja4!I61="Varias veces",2,IF(Hoja4!I61="Muchas veces",3,4)))</f>
        <v>1</v>
      </c>
      <c r="D61">
        <f>IF(Hoja4!J61="El interés en el personaje de Pepsiman.",1,IF(Hoja4!J61="La curiosidad por un juego relacionado con Pepsi.",2,IF(Hoja4!J61="La recomendación de amigos.",3,4)))</f>
        <v>1</v>
      </c>
      <c r="E61">
        <f>IF(Hoja4!K61="La he compartido con amigos o familiares cercanos.",1,IF(Hoja4!K61="La he compartido en redes sociales como Facebook, Twitter, o Instagram.",2,IF(Hoja4!K61="No he compartido mi experiencia con nadie.",3,4)))</f>
        <v>3</v>
      </c>
      <c r="F61">
        <f>IF(Hoja4!L61="Sí, definitivamente",1,IF(Hoja4!L61="Sí, un poco",2,IF(Hoja4!L61="No, no ha cambiado mi preferencia",3,4)))</f>
        <v>3</v>
      </c>
      <c r="G61">
        <f>IF(Hoja4!M61="Nunca he notado el logo de Pepsi mientras jugaba.",1,IF(Hoja4!M61="Lo vi ocasionalmente mientras jugaba.",2,IF(Hoja4!M61="Lo vi con frecuencia mientras jugaba.",3,4)))</f>
        <v>2</v>
      </c>
      <c r="H61">
        <f>IF(Hoja4!N61="1 Nada en absoluto",1,IF(Hoja4!N61="2 Casi nada",2,IF(Hoja4!N61="3 Algo",3,IF(Hoja4!N61="4 Mucho",4,5))))</f>
        <v>2</v>
      </c>
      <c r="I61">
        <f>IF(Hoja4!O61="Logo de Pepsi",1,IF(Hoja4!O61="Latas de Pepsi",2,IF(Hoja4!O61="Máquinas expendedoras de Pepsi",3,4)))</f>
        <v>2</v>
      </c>
      <c r="J61">
        <f>IF(Hoja4!P61="Sí, tuve que recoger latas de Pepsi.",1,IF(Hoja4!P61="Sí, tuve que beber latas de Pepsi de una máquina expendedora.",2,IF(Hoja4!P61="Sí, había anuncios de Pepsi en todo el juego.",3,4)))</f>
        <v>1</v>
      </c>
      <c r="K61">
        <f>IF(Hoja4!Q61="Sí, el juego ha sido muy efectivo.",1,IF(Hoja4!Q61="Sí, el juego ha tenido un impacto positivo en mi recuerdo de Pepsi.",2,IF(Hoja4!Q61="No estoy seguro/a si el juego ha influido en mi recuerdo de Pepsi.",3,4)))</f>
        <v>2</v>
      </c>
      <c r="L61">
        <f>IF(Hoja4!R61="Mi actitud hacia la marca Pepsi ha mejorado significativamente.",1,IF(Hoja4!R61="No estoy seguro/a de cómo ha afectado el juego a mi actitud hacia la marca Pepsi.",4,IF(Hoja4!R61="Mi actitud hacia la marca Pepsi ha empeorado ligeramente.",3,2)))</f>
        <v>3</v>
      </c>
      <c r="M61">
        <f>IF(Hoja4!S61="Bastante prominente",1,IF(Hoja4!S61="Moderadamente visible",2,IF(Hoja4!S61="Poco visible",3,4)))</f>
        <v>2</v>
      </c>
      <c r="N61">
        <f>IF(Hoja4!T61="No, el juego no me ha influenciado para consumir Pepsi.",2,IF(Hoja4!T61="No estoy seguro/a si el juego ha tenido algún efecto en mi elección de consumir Pepsi.",3,IF(Hoja4!T61="No creo que el juego tenga ninguna relación con el consumo de Pepsi.",4,1)))</f>
        <v>1</v>
      </c>
      <c r="O61">
        <f>IF(Hoja4!U61="Sí, considero que el juego ha sido muy efectivo en promocionar la marca Pepsi.",1,IF(Hoja4!U61="Sí, en cierta medida, el juego ha tenido éxito en promocionar Pepsi.",2,IF(Hoja4!U61="No, el juego no ha tenido un impacto significativo en la promoción de Pepsi.",3,4)))</f>
        <v>1</v>
      </c>
      <c r="P61">
        <f>IF(Hoja4!V61="Excelente",1,IF(Hoja4!V61="Bueno",2,IF(Hoja4!V61="Regular",3,4)))</f>
        <v>3</v>
      </c>
      <c r="Q61">
        <f>IF(Hoja4!W61="Sí, me gustaría ver más juegos que incorporen marcas de manera creativa.",1,IF(Hoja4!W61="Sí, siempre y cuando la integración no sea intrusiva ni afecte la experiencia de juego.",2,IF(Hoja4!W61="No me importa si se incorporan marcas en los juegos.",3,4)))</f>
        <v>1</v>
      </c>
      <c r="R61" s="4">
        <f t="shared" si="0"/>
        <v>28</v>
      </c>
      <c r="S61">
        <f t="shared" si="1"/>
        <v>5</v>
      </c>
      <c r="T61">
        <f t="shared" si="2"/>
        <v>4</v>
      </c>
      <c r="U61">
        <f t="shared" si="3"/>
        <v>7</v>
      </c>
      <c r="V61">
        <f t="shared" si="4"/>
        <v>5</v>
      </c>
      <c r="W61">
        <f t="shared" si="5"/>
        <v>7</v>
      </c>
    </row>
    <row r="62" spans="2:23">
      <c r="B62" t="s">
        <v>207</v>
      </c>
      <c r="C62">
        <f>IF(Hoja4!I62="Una vez",1,IF(Hoja4!I62="Varias veces",2,IF(Hoja4!I62="Muchas veces",3,4)))</f>
        <v>4</v>
      </c>
      <c r="D62">
        <f>IF(Hoja4!J62="El interés en el personaje de Pepsiman.",1,IF(Hoja4!J62="La curiosidad por un juego relacionado con Pepsi.",2,IF(Hoja4!J62="La recomendación de amigos.",3,4)))</f>
        <v>4</v>
      </c>
      <c r="E62">
        <f>IF(Hoja4!K62="La he compartido con amigos o familiares cercanos.",1,IF(Hoja4!K62="La he compartido en redes sociales como Facebook, Twitter, o Instagram.",2,IF(Hoja4!K62="No he compartido mi experiencia con nadie.",3,4)))</f>
        <v>3</v>
      </c>
      <c r="F62">
        <f>IF(Hoja4!L62="Sí, definitivamente",1,IF(Hoja4!L62="Sí, un poco",2,IF(Hoja4!L62="No, no ha cambiado mi preferencia",3,4)))</f>
        <v>4</v>
      </c>
      <c r="G62">
        <f>IF(Hoja4!M62="Nunca he notado el logo de Pepsi mientras jugaba.",1,IF(Hoja4!M62="Lo vi ocasionalmente mientras jugaba.",2,IF(Hoja4!M62="Lo vi con frecuencia mientras jugaba.",3,4)))</f>
        <v>1</v>
      </c>
      <c r="H62">
        <f>IF(Hoja4!N62="1 Nada en absoluto",1,IF(Hoja4!N62="2 Casi nada",2,IF(Hoja4!N62="3 Algo",3,IF(Hoja4!N62="4 Mucho",4,5))))</f>
        <v>1</v>
      </c>
      <c r="I62">
        <f>IF(Hoja4!O62="Logo de Pepsi",1,IF(Hoja4!O62="Latas de Pepsi",2,IF(Hoja4!O62="Máquinas expendedoras de Pepsi",3,4)))</f>
        <v>2</v>
      </c>
      <c r="J62">
        <f>IF(Hoja4!P62="Sí, tuve que recoger latas de Pepsi.",1,IF(Hoja4!P62="Sí, tuve que beber latas de Pepsi de una máquina expendedora.",2,IF(Hoja4!P62="Sí, había anuncios de Pepsi en todo el juego.",3,4)))</f>
        <v>4</v>
      </c>
      <c r="K62">
        <f>IF(Hoja4!Q62="Sí, el juego ha sido muy efectivo.",1,IF(Hoja4!Q62="Sí, el juego ha tenido un impacto positivo en mi recuerdo de Pepsi.",2,IF(Hoja4!Q62="No estoy seguro/a si el juego ha influido en mi recuerdo de Pepsi.",3,4)))</f>
        <v>4</v>
      </c>
      <c r="L62">
        <f>IF(Hoja4!R62="Mi actitud hacia la marca Pepsi ha mejorado significativamente.",1,IF(Hoja4!R62="No estoy seguro/a de cómo ha afectado el juego a mi actitud hacia la marca Pepsi.",4,IF(Hoja4!R62="Mi actitud hacia la marca Pepsi ha empeorado ligeramente.",3,2)))</f>
        <v>4</v>
      </c>
      <c r="M62">
        <f>IF(Hoja4!S62="Bastante prominente",1,IF(Hoja4!S62="Moderadamente visible",2,IF(Hoja4!S62="Poco visible",3,4)))</f>
        <v>4</v>
      </c>
      <c r="N62">
        <f>IF(Hoja4!T62="No, el juego no me ha influenciado para consumir Pepsi.",2,IF(Hoja4!T62="No estoy seguro/a si el juego ha tenido algún efecto en mi elección de consumir Pepsi.",3,IF(Hoja4!T62="No creo que el juego tenga ninguna relación con el consumo de Pepsi.",4,1)))</f>
        <v>1</v>
      </c>
      <c r="O62">
        <f>IF(Hoja4!U62="Sí, considero que el juego ha sido muy efectivo en promocionar la marca Pepsi.",1,IF(Hoja4!U62="Sí, en cierta medida, el juego ha tenido éxito en promocionar Pepsi.",2,IF(Hoja4!U62="No, el juego no ha tenido un impacto significativo en la promoción de Pepsi.",3,4)))</f>
        <v>2</v>
      </c>
      <c r="P62">
        <f>IF(Hoja4!V62="Excelente",1,IF(Hoja4!V62="Bueno",2,IF(Hoja4!V62="Regular",3,4)))</f>
        <v>3</v>
      </c>
      <c r="Q62">
        <f>IF(Hoja4!W62="Sí, me gustaría ver más juegos que incorporen marcas de manera creativa.",1,IF(Hoja4!W62="Sí, siempre y cuando la integración no sea intrusiva ni afecte la experiencia de juego.",2,IF(Hoja4!W62="No me importa si se incorporan marcas en los juegos.",3,4)))</f>
        <v>3</v>
      </c>
      <c r="R62" s="4">
        <f t="shared" si="0"/>
        <v>44</v>
      </c>
      <c r="S62">
        <f t="shared" si="1"/>
        <v>11</v>
      </c>
      <c r="T62">
        <f t="shared" si="2"/>
        <v>5</v>
      </c>
      <c r="U62">
        <f t="shared" si="3"/>
        <v>8</v>
      </c>
      <c r="V62">
        <f t="shared" si="4"/>
        <v>8</v>
      </c>
      <c r="W62">
        <f t="shared" si="5"/>
        <v>12</v>
      </c>
    </row>
    <row r="63" spans="2:23">
      <c r="B63" t="s">
        <v>208</v>
      </c>
      <c r="C63">
        <f>IF(Hoja4!I63="Una vez",1,IF(Hoja4!I63="Varias veces",2,IF(Hoja4!I63="Muchas veces",3,4)))</f>
        <v>4</v>
      </c>
      <c r="D63">
        <f>IF(Hoja4!J63="El interés en el personaje de Pepsiman.",1,IF(Hoja4!J63="La curiosidad por un juego relacionado con Pepsi.",2,IF(Hoja4!J63="La recomendación de amigos.",3,4)))</f>
        <v>2</v>
      </c>
      <c r="E63">
        <f>IF(Hoja4!K63="La he compartido con amigos o familiares cercanos.",1,IF(Hoja4!K63="La he compartido en redes sociales como Facebook, Twitter, o Instagram.",2,IF(Hoja4!K63="No he compartido mi experiencia con nadie.",3,4)))</f>
        <v>1</v>
      </c>
      <c r="F63">
        <f>IF(Hoja4!L63="Sí, definitivamente",1,IF(Hoja4!L63="Sí, un poco",2,IF(Hoja4!L63="No, no ha cambiado mi preferencia",3,4)))</f>
        <v>2</v>
      </c>
      <c r="G63">
        <f>IF(Hoja4!M63="Nunca he notado el logo de Pepsi mientras jugaba.",1,IF(Hoja4!M63="Lo vi ocasionalmente mientras jugaba.",2,IF(Hoja4!M63="Lo vi con frecuencia mientras jugaba.",3,4)))</f>
        <v>3</v>
      </c>
      <c r="H63">
        <f>IF(Hoja4!N63="1 Nada en absoluto",1,IF(Hoja4!N63="2 Casi nada",2,IF(Hoja4!N63="3 Algo",3,IF(Hoja4!N63="4 Mucho",4,5))))</f>
        <v>2</v>
      </c>
      <c r="I63">
        <f>IF(Hoja4!O63="Logo de Pepsi",1,IF(Hoja4!O63="Latas de Pepsi",2,IF(Hoja4!O63="Máquinas expendedoras de Pepsi",3,4)))</f>
        <v>1</v>
      </c>
      <c r="J63">
        <f>IF(Hoja4!P63="Sí, tuve que recoger latas de Pepsi.",1,IF(Hoja4!P63="Sí, tuve que beber latas de Pepsi de una máquina expendedora.",2,IF(Hoja4!P63="Sí, había anuncios de Pepsi en todo el juego.",3,4)))</f>
        <v>1</v>
      </c>
      <c r="K63">
        <f>IF(Hoja4!Q63="Sí, el juego ha sido muy efectivo.",1,IF(Hoja4!Q63="Sí, el juego ha tenido un impacto positivo en mi recuerdo de Pepsi.",2,IF(Hoja4!Q63="No estoy seguro/a si el juego ha influido en mi recuerdo de Pepsi.",3,4)))</f>
        <v>3</v>
      </c>
      <c r="L63">
        <f>IF(Hoja4!R63="Mi actitud hacia la marca Pepsi ha mejorado significativamente.",1,IF(Hoja4!R63="No estoy seguro/a de cómo ha afectado el juego a mi actitud hacia la marca Pepsi.",4,IF(Hoja4!R63="Mi actitud hacia la marca Pepsi ha empeorado ligeramente.",3,2)))</f>
        <v>2</v>
      </c>
      <c r="M63">
        <f>IF(Hoja4!S63="Bastante prominente",1,IF(Hoja4!S63="Moderadamente visible",2,IF(Hoja4!S63="Poco visible",3,4)))</f>
        <v>2</v>
      </c>
      <c r="N63">
        <f>IF(Hoja4!T63="No, el juego no me ha influenciado para consumir Pepsi.",2,IF(Hoja4!T63="No estoy seguro/a si el juego ha tenido algún efecto en mi elección de consumir Pepsi.",3,IF(Hoja4!T63="No creo que el juego tenga ninguna relación con el consumo de Pepsi.",4,1)))</f>
        <v>1</v>
      </c>
      <c r="O63">
        <f>IF(Hoja4!U63="Sí, considero que el juego ha sido muy efectivo en promocionar la marca Pepsi.",1,IF(Hoja4!U63="Sí, en cierta medida, el juego ha tenido éxito en promocionar Pepsi.",2,IF(Hoja4!U63="No, el juego no ha tenido un impacto significativo en la promoción de Pepsi.",3,4)))</f>
        <v>2</v>
      </c>
      <c r="P63">
        <f>IF(Hoja4!V63="Excelente",1,IF(Hoja4!V63="Bueno",2,IF(Hoja4!V63="Regular",3,4)))</f>
        <v>2</v>
      </c>
      <c r="Q63">
        <f>IF(Hoja4!W63="Sí, me gustaría ver más juegos que incorporen marcas de manera creativa.",1,IF(Hoja4!W63="Sí, siempre y cuando la integración no sea intrusiva ni afecte la experiencia de juego.",2,IF(Hoja4!W63="No me importa si se incorporan marcas en los juegos.",3,4)))</f>
        <v>2</v>
      </c>
      <c r="R63" s="4">
        <f t="shared" si="0"/>
        <v>30</v>
      </c>
      <c r="S63">
        <f t="shared" si="1"/>
        <v>7</v>
      </c>
      <c r="T63">
        <f t="shared" si="2"/>
        <v>3</v>
      </c>
      <c r="U63">
        <f t="shared" si="3"/>
        <v>7</v>
      </c>
      <c r="V63">
        <f t="shared" si="4"/>
        <v>5</v>
      </c>
      <c r="W63">
        <f t="shared" si="5"/>
        <v>8</v>
      </c>
    </row>
    <row r="64" spans="2:23">
      <c r="B64" t="s">
        <v>209</v>
      </c>
      <c r="C64">
        <f>IF(Hoja4!I64="Una vez",1,IF(Hoja4!I64="Varias veces",2,IF(Hoja4!I64="Muchas veces",3,4)))</f>
        <v>2</v>
      </c>
      <c r="D64">
        <f>IF(Hoja4!J64="El interés en el personaje de Pepsiman.",1,IF(Hoja4!J64="La curiosidad por un juego relacionado con Pepsi.",2,IF(Hoja4!J64="La recomendación de amigos.",3,4)))</f>
        <v>4</v>
      </c>
      <c r="E64">
        <f>IF(Hoja4!K64="La he compartido con amigos o familiares cercanos.",1,IF(Hoja4!K64="La he compartido en redes sociales como Facebook, Twitter, o Instagram.",2,IF(Hoja4!K64="No he compartido mi experiencia con nadie.",3,4)))</f>
        <v>1</v>
      </c>
      <c r="F64">
        <f>IF(Hoja4!L64="Sí, definitivamente",1,IF(Hoja4!L64="Sí, un poco",2,IF(Hoja4!L64="No, no ha cambiado mi preferencia",3,4)))</f>
        <v>3</v>
      </c>
      <c r="G64">
        <f>IF(Hoja4!M64="Nunca he notado el logo de Pepsi mientras jugaba.",1,IF(Hoja4!M64="Lo vi ocasionalmente mientras jugaba.",2,IF(Hoja4!M64="Lo vi con frecuencia mientras jugaba.",3,4)))</f>
        <v>4</v>
      </c>
      <c r="H64">
        <f>IF(Hoja4!N64="1 Nada en absoluto",1,IF(Hoja4!N64="2 Casi nada",2,IF(Hoja4!N64="3 Algo",3,IF(Hoja4!N64="4 Mucho",4,5))))</f>
        <v>3</v>
      </c>
      <c r="I64">
        <f>IF(Hoja4!O64="Logo de Pepsi",1,IF(Hoja4!O64="Latas de Pepsi",2,IF(Hoja4!O64="Máquinas expendedoras de Pepsi",3,4)))</f>
        <v>2</v>
      </c>
      <c r="J64">
        <f>IF(Hoja4!P64="Sí, tuve que recoger latas de Pepsi.",1,IF(Hoja4!P64="Sí, tuve que beber latas de Pepsi de una máquina expendedora.",2,IF(Hoja4!P64="Sí, había anuncios de Pepsi en todo el juego.",3,4)))</f>
        <v>1</v>
      </c>
      <c r="K64">
        <f>IF(Hoja4!Q64="Sí, el juego ha sido muy efectivo.",1,IF(Hoja4!Q64="Sí, el juego ha tenido un impacto positivo en mi recuerdo de Pepsi.",2,IF(Hoja4!Q64="No estoy seguro/a si el juego ha influido en mi recuerdo de Pepsi.",3,4)))</f>
        <v>1</v>
      </c>
      <c r="L64">
        <f>IF(Hoja4!R64="Mi actitud hacia la marca Pepsi ha mejorado significativamente.",1,IF(Hoja4!R64="No estoy seguro/a de cómo ha afectado el juego a mi actitud hacia la marca Pepsi.",4,IF(Hoja4!R64="Mi actitud hacia la marca Pepsi ha empeorado ligeramente.",3,2)))</f>
        <v>1</v>
      </c>
      <c r="M64">
        <f>IF(Hoja4!S64="Bastante prominente",1,IF(Hoja4!S64="Moderadamente visible",2,IF(Hoja4!S64="Poco visible",3,4)))</f>
        <v>1</v>
      </c>
      <c r="N64">
        <f>IF(Hoja4!T64="No, el juego no me ha influenciado para consumir Pepsi.",2,IF(Hoja4!T64="No estoy seguro/a si el juego ha tenido algún efecto en mi elección de consumir Pepsi.",3,IF(Hoja4!T64="No creo que el juego tenga ninguna relación con el consumo de Pepsi.",4,1)))</f>
        <v>1</v>
      </c>
      <c r="O64">
        <f>IF(Hoja4!U64="Sí, considero que el juego ha sido muy efectivo en promocionar la marca Pepsi.",1,IF(Hoja4!U64="Sí, en cierta medida, el juego ha tenido éxito en promocionar Pepsi.",2,IF(Hoja4!U64="No, el juego no ha tenido un impacto significativo en la promoción de Pepsi.",3,4)))</f>
        <v>2</v>
      </c>
      <c r="P64">
        <f>IF(Hoja4!V64="Excelente",1,IF(Hoja4!V64="Bueno",2,IF(Hoja4!V64="Regular",3,4)))</f>
        <v>2</v>
      </c>
      <c r="Q64">
        <f>IF(Hoja4!W64="Sí, me gustaría ver más juegos que incorporen marcas de manera creativa.",1,IF(Hoja4!W64="Sí, siempre y cuando la integración no sea intrusiva ni afecte la experiencia de juego.",2,IF(Hoja4!W64="No me importa si se incorporan marcas en los juegos.",3,4)))</f>
        <v>1</v>
      </c>
      <c r="R64" s="4">
        <f t="shared" si="0"/>
        <v>29</v>
      </c>
      <c r="S64">
        <f t="shared" si="1"/>
        <v>7</v>
      </c>
      <c r="T64">
        <f t="shared" si="2"/>
        <v>4</v>
      </c>
      <c r="U64">
        <f t="shared" si="3"/>
        <v>10</v>
      </c>
      <c r="V64">
        <f t="shared" si="4"/>
        <v>2</v>
      </c>
      <c r="W64">
        <f t="shared" si="5"/>
        <v>6</v>
      </c>
    </row>
    <row r="65" spans="2:23">
      <c r="B65" t="s">
        <v>210</v>
      </c>
      <c r="C65">
        <f>IF(Hoja4!I65="Una vez",1,IF(Hoja4!I65="Varias veces",2,IF(Hoja4!I65="Muchas veces",3,4)))</f>
        <v>2</v>
      </c>
      <c r="D65">
        <f>IF(Hoja4!J65="El interés en el personaje de Pepsiman.",1,IF(Hoja4!J65="La curiosidad por un juego relacionado con Pepsi.",2,IF(Hoja4!J65="La recomendación de amigos.",3,4)))</f>
        <v>4</v>
      </c>
      <c r="E65">
        <f>IF(Hoja4!K65="La he compartido con amigos o familiares cercanos.",1,IF(Hoja4!K65="La he compartido en redes sociales como Facebook, Twitter, o Instagram.",2,IF(Hoja4!K65="No he compartido mi experiencia con nadie.",3,4)))</f>
        <v>3</v>
      </c>
      <c r="F65">
        <f>IF(Hoja4!L65="Sí, definitivamente",1,IF(Hoja4!L65="Sí, un poco",2,IF(Hoja4!L65="No, no ha cambiado mi preferencia",3,4)))</f>
        <v>3</v>
      </c>
      <c r="G65">
        <f>IF(Hoja4!M65="Nunca he notado el logo de Pepsi mientras jugaba.",1,IF(Hoja4!M65="Lo vi ocasionalmente mientras jugaba.",2,IF(Hoja4!M65="Lo vi con frecuencia mientras jugaba.",3,4)))</f>
        <v>1</v>
      </c>
      <c r="H65">
        <f>IF(Hoja4!N65="1 Nada en absoluto",1,IF(Hoja4!N65="2 Casi nada",2,IF(Hoja4!N65="3 Algo",3,IF(Hoja4!N65="4 Mucho",4,5))))</f>
        <v>3</v>
      </c>
      <c r="I65">
        <f>IF(Hoja4!O65="Logo de Pepsi",1,IF(Hoja4!O65="Latas de Pepsi",2,IF(Hoja4!O65="Máquinas expendedoras de Pepsi",3,4)))</f>
        <v>1</v>
      </c>
      <c r="J65">
        <f>IF(Hoja4!P65="Sí, tuve que recoger latas de Pepsi.",1,IF(Hoja4!P65="Sí, tuve que beber latas de Pepsi de una máquina expendedora.",2,IF(Hoja4!P65="Sí, había anuncios de Pepsi en todo el juego.",3,4)))</f>
        <v>3</v>
      </c>
      <c r="K65">
        <f>IF(Hoja4!Q65="Sí, el juego ha sido muy efectivo.",1,IF(Hoja4!Q65="Sí, el juego ha tenido un impacto positivo en mi recuerdo de Pepsi.",2,IF(Hoja4!Q65="No estoy seguro/a si el juego ha influido en mi recuerdo de Pepsi.",3,4)))</f>
        <v>3</v>
      </c>
      <c r="L65">
        <f>IF(Hoja4!R65="Mi actitud hacia la marca Pepsi ha mejorado significativamente.",1,IF(Hoja4!R65="No estoy seguro/a de cómo ha afectado el juego a mi actitud hacia la marca Pepsi.",4,IF(Hoja4!R65="Mi actitud hacia la marca Pepsi ha empeorado ligeramente.",3,2)))</f>
        <v>2</v>
      </c>
      <c r="M65">
        <f>IF(Hoja4!S65="Bastante prominente",1,IF(Hoja4!S65="Moderadamente visible",2,IF(Hoja4!S65="Poco visible",3,4)))</f>
        <v>3</v>
      </c>
      <c r="N65">
        <f>IF(Hoja4!T65="No, el juego no me ha influenciado para consumir Pepsi.",2,IF(Hoja4!T65="No estoy seguro/a si el juego ha tenido algún efecto en mi elección de consumir Pepsi.",3,IF(Hoja4!T65="No creo que el juego tenga ninguna relación con el consumo de Pepsi.",4,1)))</f>
        <v>1</v>
      </c>
      <c r="O65">
        <f>IF(Hoja4!U65="Sí, considero que el juego ha sido muy efectivo en promocionar la marca Pepsi.",1,IF(Hoja4!U65="Sí, en cierta medida, el juego ha tenido éxito en promocionar Pepsi.",2,IF(Hoja4!U65="No, el juego no ha tenido un impacto significativo en la promoción de Pepsi.",3,4)))</f>
        <v>1</v>
      </c>
      <c r="P65">
        <f>IF(Hoja4!V65="Excelente",1,IF(Hoja4!V65="Bueno",2,IF(Hoja4!V65="Regular",3,4)))</f>
        <v>2</v>
      </c>
      <c r="Q65">
        <f>IF(Hoja4!W65="Sí, me gustaría ver más juegos que incorporen marcas de manera creativa.",1,IF(Hoja4!W65="Sí, siempre y cuando la integración no sea intrusiva ni afecte la experiencia de juego.",2,IF(Hoja4!W65="No me importa si se incorporan marcas en los juegos.",3,4)))</f>
        <v>2</v>
      </c>
      <c r="R65" s="4">
        <f t="shared" si="0"/>
        <v>34</v>
      </c>
      <c r="S65">
        <f t="shared" si="1"/>
        <v>9</v>
      </c>
      <c r="T65">
        <f t="shared" si="2"/>
        <v>4</v>
      </c>
      <c r="U65">
        <f t="shared" si="3"/>
        <v>8</v>
      </c>
      <c r="V65">
        <f t="shared" si="4"/>
        <v>5</v>
      </c>
      <c r="W65">
        <f t="shared" si="5"/>
        <v>8</v>
      </c>
    </row>
    <row r="66" spans="2:23">
      <c r="B66" t="s">
        <v>211</v>
      </c>
      <c r="C66">
        <f>IF(Hoja4!I66="Una vez",1,IF(Hoja4!I66="Varias veces",2,IF(Hoja4!I66="Muchas veces",3,4)))</f>
        <v>2</v>
      </c>
      <c r="D66">
        <f>IF(Hoja4!J66="El interés en el personaje de Pepsiman.",1,IF(Hoja4!J66="La curiosidad por un juego relacionado con Pepsi.",2,IF(Hoja4!J66="La recomendación de amigos.",3,4)))</f>
        <v>3</v>
      </c>
      <c r="E66">
        <f>IF(Hoja4!K66="La he compartido con amigos o familiares cercanos.",1,IF(Hoja4!K66="La he compartido en redes sociales como Facebook, Twitter, o Instagram.",2,IF(Hoja4!K66="No he compartido mi experiencia con nadie.",3,4)))</f>
        <v>3</v>
      </c>
      <c r="F66">
        <f>IF(Hoja4!L66="Sí, definitivamente",1,IF(Hoja4!L66="Sí, un poco",2,IF(Hoja4!L66="No, no ha cambiado mi preferencia",3,4)))</f>
        <v>3</v>
      </c>
      <c r="G66">
        <f>IF(Hoja4!M66="Nunca he notado el logo de Pepsi mientras jugaba.",1,IF(Hoja4!M66="Lo vi ocasionalmente mientras jugaba.",2,IF(Hoja4!M66="Lo vi con frecuencia mientras jugaba.",3,4)))</f>
        <v>2</v>
      </c>
      <c r="H66">
        <f>IF(Hoja4!N66="1 Nada en absoluto",1,IF(Hoja4!N66="2 Casi nada",2,IF(Hoja4!N66="3 Algo",3,IF(Hoja4!N66="4 Mucho",4,5))))</f>
        <v>2</v>
      </c>
      <c r="I66">
        <f>IF(Hoja4!O66="Logo de Pepsi",1,IF(Hoja4!O66="Latas de Pepsi",2,IF(Hoja4!O66="Máquinas expendedoras de Pepsi",3,4)))</f>
        <v>1</v>
      </c>
      <c r="J66">
        <f>IF(Hoja4!P66="Sí, tuve que recoger latas de Pepsi.",1,IF(Hoja4!P66="Sí, tuve que beber latas de Pepsi de una máquina expendedora.",2,IF(Hoja4!P66="Sí, había anuncios de Pepsi en todo el juego.",3,4)))</f>
        <v>3</v>
      </c>
      <c r="K66">
        <f>IF(Hoja4!Q66="Sí, el juego ha sido muy efectivo.",1,IF(Hoja4!Q66="Sí, el juego ha tenido un impacto positivo en mi recuerdo de Pepsi.",2,IF(Hoja4!Q66="No estoy seguro/a si el juego ha influido en mi recuerdo de Pepsi.",3,4)))</f>
        <v>3</v>
      </c>
      <c r="L66">
        <f>IF(Hoja4!R66="Mi actitud hacia la marca Pepsi ha mejorado significativamente.",1,IF(Hoja4!R66="No estoy seguro/a de cómo ha afectado el juego a mi actitud hacia la marca Pepsi.",4,IF(Hoja4!R66="Mi actitud hacia la marca Pepsi ha empeorado ligeramente.",3,2)))</f>
        <v>2</v>
      </c>
      <c r="M66">
        <f>IF(Hoja4!S66="Bastante prominente",1,IF(Hoja4!S66="Moderadamente visible",2,IF(Hoja4!S66="Poco visible",3,4)))</f>
        <v>1</v>
      </c>
      <c r="N66">
        <f>IF(Hoja4!T66="No, el juego no me ha influenciado para consumir Pepsi.",2,IF(Hoja4!T66="No estoy seguro/a si el juego ha tenido algún efecto en mi elección de consumir Pepsi.",3,IF(Hoja4!T66="No creo que el juego tenga ninguna relación con el consumo de Pepsi.",4,1)))</f>
        <v>2</v>
      </c>
      <c r="O66">
        <f>IF(Hoja4!U66="Sí, considero que el juego ha sido muy efectivo en promocionar la marca Pepsi.",1,IF(Hoja4!U66="Sí, en cierta medida, el juego ha tenido éxito en promocionar Pepsi.",2,IF(Hoja4!U66="No, el juego no ha tenido un impacto significativo en la promoción de Pepsi.",3,4)))</f>
        <v>1</v>
      </c>
      <c r="P66">
        <f>IF(Hoja4!V66="Excelente",1,IF(Hoja4!V66="Bueno",2,IF(Hoja4!V66="Regular",3,4)))</f>
        <v>3</v>
      </c>
      <c r="Q66">
        <f>IF(Hoja4!W66="Sí, me gustaría ver más juegos que incorporen marcas de manera creativa.",1,IF(Hoja4!W66="Sí, siempre y cuando la integración no sea intrusiva ni afecte la experiencia de juego.",2,IF(Hoja4!W66="No me importa si se incorporan marcas en los juegos.",3,4)))</f>
        <v>3</v>
      </c>
      <c r="R66" s="4">
        <f t="shared" si="0"/>
        <v>34</v>
      </c>
      <c r="S66">
        <f t="shared" si="1"/>
        <v>8</v>
      </c>
      <c r="T66">
        <f t="shared" si="2"/>
        <v>5</v>
      </c>
      <c r="U66">
        <f t="shared" si="3"/>
        <v>8</v>
      </c>
      <c r="V66">
        <f t="shared" si="4"/>
        <v>5</v>
      </c>
      <c r="W66">
        <f t="shared" si="5"/>
        <v>8</v>
      </c>
    </row>
    <row r="67" spans="2:23">
      <c r="B67" t="s">
        <v>212</v>
      </c>
      <c r="C67">
        <f>IF(Hoja4!I67="Una vez",1,IF(Hoja4!I67="Varias veces",2,IF(Hoja4!I67="Muchas veces",3,4)))</f>
        <v>3</v>
      </c>
      <c r="D67">
        <f>IF(Hoja4!J67="El interés en el personaje de Pepsiman.",1,IF(Hoja4!J67="La curiosidad por un juego relacionado con Pepsi.",2,IF(Hoja4!J67="La recomendación de amigos.",3,4)))</f>
        <v>3</v>
      </c>
      <c r="E67">
        <f>IF(Hoja4!K67="La he compartido con amigos o familiares cercanos.",1,IF(Hoja4!K67="La he compartido en redes sociales como Facebook, Twitter, o Instagram.",2,IF(Hoja4!K67="No he compartido mi experiencia con nadie.",3,4)))</f>
        <v>2</v>
      </c>
      <c r="F67">
        <f>IF(Hoja4!L67="Sí, definitivamente",1,IF(Hoja4!L67="Sí, un poco",2,IF(Hoja4!L67="No, no ha cambiado mi preferencia",3,4)))</f>
        <v>4</v>
      </c>
      <c r="G67">
        <f>IF(Hoja4!M67="Nunca he notado el logo de Pepsi mientras jugaba.",1,IF(Hoja4!M67="Lo vi ocasionalmente mientras jugaba.",2,IF(Hoja4!M67="Lo vi con frecuencia mientras jugaba.",3,4)))</f>
        <v>1</v>
      </c>
      <c r="H67">
        <f>IF(Hoja4!N67="1 Nada en absoluto",1,IF(Hoja4!N67="2 Casi nada",2,IF(Hoja4!N67="3 Algo",3,IF(Hoja4!N67="4 Mucho",4,5))))</f>
        <v>1</v>
      </c>
      <c r="I67">
        <f>IF(Hoja4!O67="Logo de Pepsi",1,IF(Hoja4!O67="Latas de Pepsi",2,IF(Hoja4!O67="Máquinas expendedoras de Pepsi",3,4)))</f>
        <v>1</v>
      </c>
      <c r="J67">
        <f>IF(Hoja4!P67="Sí, tuve que recoger latas de Pepsi.",1,IF(Hoja4!P67="Sí, tuve que beber latas de Pepsi de una máquina expendedora.",2,IF(Hoja4!P67="Sí, había anuncios de Pepsi en todo el juego.",3,4)))</f>
        <v>1</v>
      </c>
      <c r="K67">
        <f>IF(Hoja4!Q67="Sí, el juego ha sido muy efectivo.",1,IF(Hoja4!Q67="Sí, el juego ha tenido un impacto positivo en mi recuerdo de Pepsi.",2,IF(Hoja4!Q67="No estoy seguro/a si el juego ha influido en mi recuerdo de Pepsi.",3,4)))</f>
        <v>1</v>
      </c>
      <c r="L67">
        <f>IF(Hoja4!R67="Mi actitud hacia la marca Pepsi ha mejorado significativamente.",1,IF(Hoja4!R67="No estoy seguro/a de cómo ha afectado el juego a mi actitud hacia la marca Pepsi.",4,IF(Hoja4!R67="Mi actitud hacia la marca Pepsi ha empeorado ligeramente.",3,2)))</f>
        <v>2</v>
      </c>
      <c r="M67">
        <f>IF(Hoja4!S67="Bastante prominente",1,IF(Hoja4!S67="Moderadamente visible",2,IF(Hoja4!S67="Poco visible",3,4)))</f>
        <v>2</v>
      </c>
      <c r="N67">
        <f>IF(Hoja4!T67="No, el juego no me ha influenciado para consumir Pepsi.",2,IF(Hoja4!T67="No estoy seguro/a si el juego ha tenido algún efecto en mi elección de consumir Pepsi.",3,IF(Hoja4!T67="No creo que el juego tenga ninguna relación con el consumo de Pepsi.",4,1)))</f>
        <v>1</v>
      </c>
      <c r="O67">
        <f>IF(Hoja4!U67="Sí, considero que el juego ha sido muy efectivo en promocionar la marca Pepsi.",1,IF(Hoja4!U67="Sí, en cierta medida, el juego ha tenido éxito en promocionar Pepsi.",2,IF(Hoja4!U67="No, el juego no ha tenido un impacto significativo en la promoción de Pepsi.",3,4)))</f>
        <v>4</v>
      </c>
      <c r="P67">
        <f>IF(Hoja4!V67="Excelente",1,IF(Hoja4!V67="Bueno",2,IF(Hoja4!V67="Regular",3,4)))</f>
        <v>4</v>
      </c>
      <c r="Q67">
        <f>IF(Hoja4!W67="Sí, me gustaría ver más juegos que incorporen marcas de manera creativa.",1,IF(Hoja4!W67="Sí, siempre y cuando la integración no sea intrusiva ni afecte la experiencia de juego.",2,IF(Hoja4!W67="No me importa si se incorporan marcas en los juegos.",3,4)))</f>
        <v>4</v>
      </c>
      <c r="R67" s="4">
        <f t="shared" ref="R67:R130" si="6">SUM(C67:Q67)</f>
        <v>34</v>
      </c>
      <c r="S67">
        <f t="shared" ref="S67:S130" si="7">SUM(C67:E67)</f>
        <v>8</v>
      </c>
      <c r="T67">
        <f t="shared" ref="T67:T130" si="8">F67+N67</f>
        <v>5</v>
      </c>
      <c r="U67">
        <f t="shared" ref="U67:U130" si="9">SUM(G67:J67)</f>
        <v>4</v>
      </c>
      <c r="V67">
        <f t="shared" ref="V67:V130" si="10">L67+K67</f>
        <v>3</v>
      </c>
      <c r="W67">
        <f t="shared" ref="W67:W130" si="11">M67+O67+P67+Q67</f>
        <v>14</v>
      </c>
    </row>
    <row r="68" spans="2:23">
      <c r="B68" t="s">
        <v>213</v>
      </c>
      <c r="C68">
        <f>IF(Hoja4!I68="Una vez",1,IF(Hoja4!I68="Varias veces",2,IF(Hoja4!I68="Muchas veces",3,4)))</f>
        <v>2</v>
      </c>
      <c r="D68">
        <f>IF(Hoja4!J68="El interés en el personaje de Pepsiman.",1,IF(Hoja4!J68="La curiosidad por un juego relacionado con Pepsi.",2,IF(Hoja4!J68="La recomendación de amigos.",3,4)))</f>
        <v>1</v>
      </c>
      <c r="E68">
        <f>IF(Hoja4!K68="La he compartido con amigos o familiares cercanos.",1,IF(Hoja4!K68="La he compartido en redes sociales como Facebook, Twitter, o Instagram.",2,IF(Hoja4!K68="No he compartido mi experiencia con nadie.",3,4)))</f>
        <v>2</v>
      </c>
      <c r="F68">
        <f>IF(Hoja4!L68="Sí, definitivamente",1,IF(Hoja4!L68="Sí, un poco",2,IF(Hoja4!L68="No, no ha cambiado mi preferencia",3,4)))</f>
        <v>2</v>
      </c>
      <c r="G68">
        <f>IF(Hoja4!M68="Nunca he notado el logo de Pepsi mientras jugaba.",1,IF(Hoja4!M68="Lo vi ocasionalmente mientras jugaba.",2,IF(Hoja4!M68="Lo vi con frecuencia mientras jugaba.",3,4)))</f>
        <v>3</v>
      </c>
      <c r="H68">
        <f>IF(Hoja4!N68="1 Nada en absoluto",1,IF(Hoja4!N68="2 Casi nada",2,IF(Hoja4!N68="3 Algo",3,IF(Hoja4!N68="4 Mucho",4,5))))</f>
        <v>3</v>
      </c>
      <c r="I68">
        <f>IF(Hoja4!O68="Logo de Pepsi",1,IF(Hoja4!O68="Latas de Pepsi",2,IF(Hoja4!O68="Máquinas expendedoras de Pepsi",3,4)))</f>
        <v>1</v>
      </c>
      <c r="J68">
        <f>IF(Hoja4!P68="Sí, tuve que recoger latas de Pepsi.",1,IF(Hoja4!P68="Sí, tuve que beber latas de Pepsi de una máquina expendedora.",2,IF(Hoja4!P68="Sí, había anuncios de Pepsi en todo el juego.",3,4)))</f>
        <v>2</v>
      </c>
      <c r="K68">
        <f>IF(Hoja4!Q68="Sí, el juego ha sido muy efectivo.",1,IF(Hoja4!Q68="Sí, el juego ha tenido un impacto positivo en mi recuerdo de Pepsi.",2,IF(Hoja4!Q68="No estoy seguro/a si el juego ha influido en mi recuerdo de Pepsi.",3,4)))</f>
        <v>2</v>
      </c>
      <c r="L68">
        <f>IF(Hoja4!R68="Mi actitud hacia la marca Pepsi ha mejorado significativamente.",1,IF(Hoja4!R68="No estoy seguro/a de cómo ha afectado el juego a mi actitud hacia la marca Pepsi.",4,IF(Hoja4!R68="Mi actitud hacia la marca Pepsi ha empeorado ligeramente.",3,2)))</f>
        <v>2</v>
      </c>
      <c r="M68">
        <f>IF(Hoja4!S68="Bastante prominente",1,IF(Hoja4!S68="Moderadamente visible",2,IF(Hoja4!S68="Poco visible",3,4)))</f>
        <v>2</v>
      </c>
      <c r="N68">
        <f>IF(Hoja4!T68="No, el juego no me ha influenciado para consumir Pepsi.",2,IF(Hoja4!T68="No estoy seguro/a si el juego ha tenido algún efecto en mi elección de consumir Pepsi.",3,IF(Hoja4!T68="No creo que el juego tenga ninguna relación con el consumo de Pepsi.",4,1)))</f>
        <v>3</v>
      </c>
      <c r="O68">
        <f>IF(Hoja4!U68="Sí, considero que el juego ha sido muy efectivo en promocionar la marca Pepsi.",1,IF(Hoja4!U68="Sí, en cierta medida, el juego ha tenido éxito en promocionar Pepsi.",2,IF(Hoja4!U68="No, el juego no ha tenido un impacto significativo en la promoción de Pepsi.",3,4)))</f>
        <v>1</v>
      </c>
      <c r="P68">
        <f>IF(Hoja4!V68="Excelente",1,IF(Hoja4!V68="Bueno",2,IF(Hoja4!V68="Regular",3,4)))</f>
        <v>1</v>
      </c>
      <c r="Q68">
        <f>IF(Hoja4!W68="Sí, me gustaría ver más juegos que incorporen marcas de manera creativa.",1,IF(Hoja4!W68="Sí, siempre y cuando la integración no sea intrusiva ni afecte la experiencia de juego.",2,IF(Hoja4!W68="No me importa si se incorporan marcas en los juegos.",3,4)))</f>
        <v>1</v>
      </c>
      <c r="R68" s="4">
        <f t="shared" si="6"/>
        <v>28</v>
      </c>
      <c r="S68">
        <f t="shared" si="7"/>
        <v>5</v>
      </c>
      <c r="T68">
        <f t="shared" si="8"/>
        <v>5</v>
      </c>
      <c r="U68">
        <f t="shared" si="9"/>
        <v>9</v>
      </c>
      <c r="V68">
        <f t="shared" si="10"/>
        <v>4</v>
      </c>
      <c r="W68">
        <f t="shared" si="11"/>
        <v>5</v>
      </c>
    </row>
    <row r="69" spans="2:23">
      <c r="B69" t="s">
        <v>214</v>
      </c>
      <c r="C69">
        <f>IF(Hoja4!I69="Una vez",1,IF(Hoja4!I69="Varias veces",2,IF(Hoja4!I69="Muchas veces",3,4)))</f>
        <v>2</v>
      </c>
      <c r="D69">
        <f>IF(Hoja4!J69="El interés en el personaje de Pepsiman.",1,IF(Hoja4!J69="La curiosidad por un juego relacionado con Pepsi.",2,IF(Hoja4!J69="La recomendación de amigos.",3,4)))</f>
        <v>2</v>
      </c>
      <c r="E69">
        <f>IF(Hoja4!K69="La he compartido con amigos o familiares cercanos.",1,IF(Hoja4!K69="La he compartido en redes sociales como Facebook, Twitter, o Instagram.",2,IF(Hoja4!K69="No he compartido mi experiencia con nadie.",3,4)))</f>
        <v>1</v>
      </c>
      <c r="F69">
        <f>IF(Hoja4!L69="Sí, definitivamente",1,IF(Hoja4!L69="Sí, un poco",2,IF(Hoja4!L69="No, no ha cambiado mi preferencia",3,4)))</f>
        <v>2</v>
      </c>
      <c r="G69">
        <f>IF(Hoja4!M69="Nunca he notado el logo de Pepsi mientras jugaba.",1,IF(Hoja4!M69="Lo vi ocasionalmente mientras jugaba.",2,IF(Hoja4!M69="Lo vi con frecuencia mientras jugaba.",3,4)))</f>
        <v>1</v>
      </c>
      <c r="H69">
        <f>IF(Hoja4!N69="1 Nada en absoluto",1,IF(Hoja4!N69="2 Casi nada",2,IF(Hoja4!N69="3 Algo",3,IF(Hoja4!N69="4 Mucho",4,5))))</f>
        <v>3</v>
      </c>
      <c r="I69">
        <f>IF(Hoja4!O69="Logo de Pepsi",1,IF(Hoja4!O69="Latas de Pepsi",2,IF(Hoja4!O69="Máquinas expendedoras de Pepsi",3,4)))</f>
        <v>3</v>
      </c>
      <c r="J69">
        <f>IF(Hoja4!P69="Sí, tuve que recoger latas de Pepsi.",1,IF(Hoja4!P69="Sí, tuve que beber latas de Pepsi de una máquina expendedora.",2,IF(Hoja4!P69="Sí, había anuncios de Pepsi en todo el juego.",3,4)))</f>
        <v>3</v>
      </c>
      <c r="K69">
        <f>IF(Hoja4!Q69="Sí, el juego ha sido muy efectivo.",1,IF(Hoja4!Q69="Sí, el juego ha tenido un impacto positivo en mi recuerdo de Pepsi.",2,IF(Hoja4!Q69="No estoy seguro/a si el juego ha influido en mi recuerdo de Pepsi.",3,4)))</f>
        <v>2</v>
      </c>
      <c r="L69">
        <f>IF(Hoja4!R69="Mi actitud hacia la marca Pepsi ha mejorado significativamente.",1,IF(Hoja4!R69="No estoy seguro/a de cómo ha afectado el juego a mi actitud hacia la marca Pepsi.",4,IF(Hoja4!R69="Mi actitud hacia la marca Pepsi ha empeorado ligeramente.",3,2)))</f>
        <v>2</v>
      </c>
      <c r="M69">
        <f>IF(Hoja4!S69="Bastante prominente",1,IF(Hoja4!S69="Moderadamente visible",2,IF(Hoja4!S69="Poco visible",3,4)))</f>
        <v>1</v>
      </c>
      <c r="N69">
        <f>IF(Hoja4!T69="No, el juego no me ha influenciado para consumir Pepsi.",2,IF(Hoja4!T69="No estoy seguro/a si el juego ha tenido algún efecto en mi elección de consumir Pepsi.",3,IF(Hoja4!T69="No creo que el juego tenga ninguna relación con el consumo de Pepsi.",4,1)))</f>
        <v>1</v>
      </c>
      <c r="O69">
        <f>IF(Hoja4!U69="Sí, considero que el juego ha sido muy efectivo en promocionar la marca Pepsi.",1,IF(Hoja4!U69="Sí, en cierta medida, el juego ha tenido éxito en promocionar Pepsi.",2,IF(Hoja4!U69="No, el juego no ha tenido un impacto significativo en la promoción de Pepsi.",3,4)))</f>
        <v>1</v>
      </c>
      <c r="P69">
        <f>IF(Hoja4!V69="Excelente",1,IF(Hoja4!V69="Bueno",2,IF(Hoja4!V69="Regular",3,4)))</f>
        <v>2</v>
      </c>
      <c r="Q69">
        <f>IF(Hoja4!W69="Sí, me gustaría ver más juegos que incorporen marcas de manera creativa.",1,IF(Hoja4!W69="Sí, siempre y cuando la integración no sea intrusiva ni afecte la experiencia de juego.",2,IF(Hoja4!W69="No me importa si se incorporan marcas en los juegos.",3,4)))</f>
        <v>2</v>
      </c>
      <c r="R69" s="4">
        <f t="shared" si="6"/>
        <v>28</v>
      </c>
      <c r="S69">
        <f t="shared" si="7"/>
        <v>5</v>
      </c>
      <c r="T69">
        <f t="shared" si="8"/>
        <v>3</v>
      </c>
      <c r="U69">
        <f t="shared" si="9"/>
        <v>10</v>
      </c>
      <c r="V69">
        <f t="shared" si="10"/>
        <v>4</v>
      </c>
      <c r="W69">
        <f t="shared" si="11"/>
        <v>6</v>
      </c>
    </row>
    <row r="70" spans="2:23">
      <c r="B70" t="s">
        <v>215</v>
      </c>
      <c r="C70">
        <f>IF(Hoja4!I70="Una vez",1,IF(Hoja4!I70="Varias veces",2,IF(Hoja4!I70="Muchas veces",3,4)))</f>
        <v>4</v>
      </c>
      <c r="D70">
        <f>IF(Hoja4!J70="El interés en el personaje de Pepsiman.",1,IF(Hoja4!J70="La curiosidad por un juego relacionado con Pepsi.",2,IF(Hoja4!J70="La recomendación de amigos.",3,4)))</f>
        <v>3</v>
      </c>
      <c r="E70">
        <f>IF(Hoja4!K70="La he compartido con amigos o familiares cercanos.",1,IF(Hoja4!K70="La he compartido en redes sociales como Facebook, Twitter, o Instagram.",2,IF(Hoja4!K70="No he compartido mi experiencia con nadie.",3,4)))</f>
        <v>1</v>
      </c>
      <c r="F70">
        <f>IF(Hoja4!L70="Sí, definitivamente",1,IF(Hoja4!L70="Sí, un poco",2,IF(Hoja4!L70="No, no ha cambiado mi preferencia",3,4)))</f>
        <v>4</v>
      </c>
      <c r="G70">
        <f>IF(Hoja4!M70="Nunca he notado el logo de Pepsi mientras jugaba.",1,IF(Hoja4!M70="Lo vi ocasionalmente mientras jugaba.",2,IF(Hoja4!M70="Lo vi con frecuencia mientras jugaba.",3,4)))</f>
        <v>4</v>
      </c>
      <c r="H70">
        <f>IF(Hoja4!N70="1 Nada en absoluto",1,IF(Hoja4!N70="2 Casi nada",2,IF(Hoja4!N70="3 Algo",3,IF(Hoja4!N70="4 Mucho",4,5))))</f>
        <v>5</v>
      </c>
      <c r="I70">
        <f>IF(Hoja4!O70="Logo de Pepsi",1,IF(Hoja4!O70="Latas de Pepsi",2,IF(Hoja4!O70="Máquinas expendedoras de Pepsi",3,4)))</f>
        <v>4</v>
      </c>
      <c r="J70">
        <f>IF(Hoja4!P70="Sí, tuve que recoger latas de Pepsi.",1,IF(Hoja4!P70="Sí, tuve que beber latas de Pepsi de una máquina expendedora.",2,IF(Hoja4!P70="Sí, había anuncios de Pepsi en todo el juego.",3,4)))</f>
        <v>4</v>
      </c>
      <c r="K70">
        <f>IF(Hoja4!Q70="Sí, el juego ha sido muy efectivo.",1,IF(Hoja4!Q70="Sí, el juego ha tenido un impacto positivo en mi recuerdo de Pepsi.",2,IF(Hoja4!Q70="No estoy seguro/a si el juego ha influido en mi recuerdo de Pepsi.",3,4)))</f>
        <v>4</v>
      </c>
      <c r="L70">
        <f>IF(Hoja4!R70="Mi actitud hacia la marca Pepsi ha mejorado significativamente.",1,IF(Hoja4!R70="No estoy seguro/a de cómo ha afectado el juego a mi actitud hacia la marca Pepsi.",4,IF(Hoja4!R70="Mi actitud hacia la marca Pepsi ha empeorado ligeramente.",3,2)))</f>
        <v>4</v>
      </c>
      <c r="M70">
        <f>IF(Hoja4!S70="Bastante prominente",1,IF(Hoja4!S70="Moderadamente visible",2,IF(Hoja4!S70="Poco visible",3,4)))</f>
        <v>4</v>
      </c>
      <c r="N70">
        <f>IF(Hoja4!T70="No, el juego no me ha influenciado para consumir Pepsi.",2,IF(Hoja4!T70="No estoy seguro/a si el juego ha tenido algún efecto en mi elección de consumir Pepsi.",3,IF(Hoja4!T70="No creo que el juego tenga ninguna relación con el consumo de Pepsi.",4,1)))</f>
        <v>4</v>
      </c>
      <c r="O70">
        <f>IF(Hoja4!U70="Sí, considero que el juego ha sido muy efectivo en promocionar la marca Pepsi.",1,IF(Hoja4!U70="Sí, en cierta medida, el juego ha tenido éxito en promocionar Pepsi.",2,IF(Hoja4!U70="No, el juego no ha tenido un impacto significativo en la promoción de Pepsi.",3,4)))</f>
        <v>4</v>
      </c>
      <c r="P70">
        <f>IF(Hoja4!V70="Excelente",1,IF(Hoja4!V70="Bueno",2,IF(Hoja4!V70="Regular",3,4)))</f>
        <v>4</v>
      </c>
      <c r="Q70">
        <f>IF(Hoja4!W70="Sí, me gustaría ver más juegos que incorporen marcas de manera creativa.",1,IF(Hoja4!W70="Sí, siempre y cuando la integración no sea intrusiva ni afecte la experiencia de juego.",2,IF(Hoja4!W70="No me importa si se incorporan marcas en los juegos.",3,4)))</f>
        <v>4</v>
      </c>
      <c r="R70" s="4">
        <f t="shared" si="6"/>
        <v>57</v>
      </c>
      <c r="S70">
        <f t="shared" si="7"/>
        <v>8</v>
      </c>
      <c r="T70">
        <f t="shared" si="8"/>
        <v>8</v>
      </c>
      <c r="U70">
        <f t="shared" si="9"/>
        <v>17</v>
      </c>
      <c r="V70">
        <f t="shared" si="10"/>
        <v>8</v>
      </c>
      <c r="W70">
        <f t="shared" si="11"/>
        <v>16</v>
      </c>
    </row>
    <row r="71" spans="2:23">
      <c r="B71" t="s">
        <v>216</v>
      </c>
      <c r="C71">
        <f>IF(Hoja4!I71="Una vez",1,IF(Hoja4!I71="Varias veces",2,IF(Hoja4!I71="Muchas veces",3,4)))</f>
        <v>1</v>
      </c>
      <c r="D71">
        <f>IF(Hoja4!J71="El interés en el personaje de Pepsiman.",1,IF(Hoja4!J71="La curiosidad por un juego relacionado con Pepsi.",2,IF(Hoja4!J71="La recomendación de amigos.",3,4)))</f>
        <v>1</v>
      </c>
      <c r="E71">
        <f>IF(Hoja4!K71="La he compartido con amigos o familiares cercanos.",1,IF(Hoja4!K71="La he compartido en redes sociales como Facebook, Twitter, o Instagram.",2,IF(Hoja4!K71="No he compartido mi experiencia con nadie.",3,4)))</f>
        <v>1</v>
      </c>
      <c r="F71">
        <f>IF(Hoja4!L71="Sí, definitivamente",1,IF(Hoja4!L71="Sí, un poco",2,IF(Hoja4!L71="No, no ha cambiado mi preferencia",3,4)))</f>
        <v>2</v>
      </c>
      <c r="G71">
        <f>IF(Hoja4!M71="Nunca he notado el logo de Pepsi mientras jugaba.",1,IF(Hoja4!M71="Lo vi ocasionalmente mientras jugaba.",2,IF(Hoja4!M71="Lo vi con frecuencia mientras jugaba.",3,4)))</f>
        <v>2</v>
      </c>
      <c r="H71">
        <f>IF(Hoja4!N71="1 Nada en absoluto",1,IF(Hoja4!N71="2 Casi nada",2,IF(Hoja4!N71="3 Algo",3,IF(Hoja4!N71="4 Mucho",4,5))))</f>
        <v>2</v>
      </c>
      <c r="I71">
        <f>IF(Hoja4!O71="Logo de Pepsi",1,IF(Hoja4!O71="Latas de Pepsi",2,IF(Hoja4!O71="Máquinas expendedoras de Pepsi",3,4)))</f>
        <v>1</v>
      </c>
      <c r="J71">
        <f>IF(Hoja4!P71="Sí, tuve que recoger latas de Pepsi.",1,IF(Hoja4!P71="Sí, tuve que beber latas de Pepsi de una máquina expendedora.",2,IF(Hoja4!P71="Sí, había anuncios de Pepsi en todo el juego.",3,4)))</f>
        <v>1</v>
      </c>
      <c r="K71">
        <f>IF(Hoja4!Q71="Sí, el juego ha sido muy efectivo.",1,IF(Hoja4!Q71="Sí, el juego ha tenido un impacto positivo en mi recuerdo de Pepsi.",2,IF(Hoja4!Q71="No estoy seguro/a si el juego ha influido en mi recuerdo de Pepsi.",3,4)))</f>
        <v>1</v>
      </c>
      <c r="L71">
        <f>IF(Hoja4!R71="Mi actitud hacia la marca Pepsi ha mejorado significativamente.",1,IF(Hoja4!R71="No estoy seguro/a de cómo ha afectado el juego a mi actitud hacia la marca Pepsi.",4,IF(Hoja4!R71="Mi actitud hacia la marca Pepsi ha empeorado ligeramente.",3,2)))</f>
        <v>1</v>
      </c>
      <c r="M71">
        <f>IF(Hoja4!S71="Bastante prominente",1,IF(Hoja4!S71="Moderadamente visible",2,IF(Hoja4!S71="Poco visible",3,4)))</f>
        <v>2</v>
      </c>
      <c r="N71">
        <f>IF(Hoja4!T71="No, el juego no me ha influenciado para consumir Pepsi.",2,IF(Hoja4!T71="No estoy seguro/a si el juego ha tenido algún efecto en mi elección de consumir Pepsi.",3,IF(Hoja4!T71="No creo que el juego tenga ninguna relación con el consumo de Pepsi.",4,1)))</f>
        <v>1</v>
      </c>
      <c r="O71">
        <f>IF(Hoja4!U71="Sí, considero que el juego ha sido muy efectivo en promocionar la marca Pepsi.",1,IF(Hoja4!U71="Sí, en cierta medida, el juego ha tenido éxito en promocionar Pepsi.",2,IF(Hoja4!U71="No, el juego no ha tenido un impacto significativo en la promoción de Pepsi.",3,4)))</f>
        <v>1</v>
      </c>
      <c r="P71">
        <f>IF(Hoja4!V71="Excelente",1,IF(Hoja4!V71="Bueno",2,IF(Hoja4!V71="Regular",3,4)))</f>
        <v>2</v>
      </c>
      <c r="Q71">
        <f>IF(Hoja4!W71="Sí, me gustaría ver más juegos que incorporen marcas de manera creativa.",1,IF(Hoja4!W71="Sí, siempre y cuando la integración no sea intrusiva ni afecte la experiencia de juego.",2,IF(Hoja4!W71="No me importa si se incorporan marcas en los juegos.",3,4)))</f>
        <v>2</v>
      </c>
      <c r="R71" s="4">
        <f t="shared" si="6"/>
        <v>21</v>
      </c>
      <c r="S71">
        <f t="shared" si="7"/>
        <v>3</v>
      </c>
      <c r="T71">
        <f t="shared" si="8"/>
        <v>3</v>
      </c>
      <c r="U71">
        <f t="shared" si="9"/>
        <v>6</v>
      </c>
      <c r="V71">
        <f t="shared" si="10"/>
        <v>2</v>
      </c>
      <c r="W71">
        <f t="shared" si="11"/>
        <v>7</v>
      </c>
    </row>
    <row r="72" spans="2:23">
      <c r="B72" t="s">
        <v>217</v>
      </c>
      <c r="C72">
        <f>IF(Hoja4!I72="Una vez",1,IF(Hoja4!I72="Varias veces",2,IF(Hoja4!I72="Muchas veces",3,4)))</f>
        <v>2</v>
      </c>
      <c r="D72">
        <f>IF(Hoja4!J72="El interés en el personaje de Pepsiman.",1,IF(Hoja4!J72="La curiosidad por un juego relacionado con Pepsi.",2,IF(Hoja4!J72="La recomendación de amigos.",3,4)))</f>
        <v>2</v>
      </c>
      <c r="E72">
        <f>IF(Hoja4!K72="La he compartido con amigos o familiares cercanos.",1,IF(Hoja4!K72="La he compartido en redes sociales como Facebook, Twitter, o Instagram.",2,IF(Hoja4!K72="No he compartido mi experiencia con nadie.",3,4)))</f>
        <v>1</v>
      </c>
      <c r="F72">
        <f>IF(Hoja4!L72="Sí, definitivamente",1,IF(Hoja4!L72="Sí, un poco",2,IF(Hoja4!L72="No, no ha cambiado mi preferencia",3,4)))</f>
        <v>3</v>
      </c>
      <c r="G72">
        <f>IF(Hoja4!M72="Nunca he notado el logo de Pepsi mientras jugaba.",1,IF(Hoja4!M72="Lo vi ocasionalmente mientras jugaba.",2,IF(Hoja4!M72="Lo vi con frecuencia mientras jugaba.",3,4)))</f>
        <v>3</v>
      </c>
      <c r="H72">
        <f>IF(Hoja4!N72="1 Nada en absoluto",1,IF(Hoja4!N72="2 Casi nada",2,IF(Hoja4!N72="3 Algo",3,IF(Hoja4!N72="4 Mucho",4,5))))</f>
        <v>3</v>
      </c>
      <c r="I72">
        <f>IF(Hoja4!O72="Logo de Pepsi",1,IF(Hoja4!O72="Latas de Pepsi",2,IF(Hoja4!O72="Máquinas expendedoras de Pepsi",3,4)))</f>
        <v>1</v>
      </c>
      <c r="J72">
        <f>IF(Hoja4!P72="Sí, tuve que recoger latas de Pepsi.",1,IF(Hoja4!P72="Sí, tuve que beber latas de Pepsi de una máquina expendedora.",2,IF(Hoja4!P72="Sí, había anuncios de Pepsi en todo el juego.",3,4)))</f>
        <v>3</v>
      </c>
      <c r="K72">
        <f>IF(Hoja4!Q72="Sí, el juego ha sido muy efectivo.",1,IF(Hoja4!Q72="Sí, el juego ha tenido un impacto positivo en mi recuerdo de Pepsi.",2,IF(Hoja4!Q72="No estoy seguro/a si el juego ha influido en mi recuerdo de Pepsi.",3,4)))</f>
        <v>2</v>
      </c>
      <c r="L72">
        <f>IF(Hoja4!R72="Mi actitud hacia la marca Pepsi ha mejorado significativamente.",1,IF(Hoja4!R72="No estoy seguro/a de cómo ha afectado el juego a mi actitud hacia la marca Pepsi.",4,IF(Hoja4!R72="Mi actitud hacia la marca Pepsi ha empeorado ligeramente.",3,2)))</f>
        <v>3</v>
      </c>
      <c r="M72">
        <f>IF(Hoja4!S72="Bastante prominente",1,IF(Hoja4!S72="Moderadamente visible",2,IF(Hoja4!S72="Poco visible",3,4)))</f>
        <v>2</v>
      </c>
      <c r="N72">
        <f>IF(Hoja4!T72="No, el juego no me ha influenciado para consumir Pepsi.",2,IF(Hoja4!T72="No estoy seguro/a si el juego ha tenido algún efecto en mi elección de consumir Pepsi.",3,IF(Hoja4!T72="No creo que el juego tenga ninguna relación con el consumo de Pepsi.",4,1)))</f>
        <v>3</v>
      </c>
      <c r="O72">
        <f>IF(Hoja4!U72="Sí, considero que el juego ha sido muy efectivo en promocionar la marca Pepsi.",1,IF(Hoja4!U72="Sí, en cierta medida, el juego ha tenido éxito en promocionar Pepsi.",2,IF(Hoja4!U72="No, el juego no ha tenido un impacto significativo en la promoción de Pepsi.",3,4)))</f>
        <v>2</v>
      </c>
      <c r="P72">
        <f>IF(Hoja4!V72="Excelente",1,IF(Hoja4!V72="Bueno",2,IF(Hoja4!V72="Regular",3,4)))</f>
        <v>2</v>
      </c>
      <c r="Q72">
        <f>IF(Hoja4!W72="Sí, me gustaría ver más juegos que incorporen marcas de manera creativa.",1,IF(Hoja4!W72="Sí, siempre y cuando la integración no sea intrusiva ni afecte la experiencia de juego.",2,IF(Hoja4!W72="No me importa si se incorporan marcas en los juegos.",3,4)))</f>
        <v>2</v>
      </c>
      <c r="R72" s="4">
        <f t="shared" si="6"/>
        <v>34</v>
      </c>
      <c r="S72">
        <f t="shared" si="7"/>
        <v>5</v>
      </c>
      <c r="T72">
        <f t="shared" si="8"/>
        <v>6</v>
      </c>
      <c r="U72">
        <f t="shared" si="9"/>
        <v>10</v>
      </c>
      <c r="V72">
        <f t="shared" si="10"/>
        <v>5</v>
      </c>
      <c r="W72">
        <f t="shared" si="11"/>
        <v>8</v>
      </c>
    </row>
    <row r="73" spans="2:23">
      <c r="B73" t="s">
        <v>218</v>
      </c>
      <c r="C73">
        <f>IF(Hoja4!I73="Una vez",1,IF(Hoja4!I73="Varias veces",2,IF(Hoja4!I73="Muchas veces",3,4)))</f>
        <v>3</v>
      </c>
      <c r="D73">
        <f>IF(Hoja4!J73="El interés en el personaje de Pepsiman.",1,IF(Hoja4!J73="La curiosidad por un juego relacionado con Pepsi.",2,IF(Hoja4!J73="La recomendación de amigos.",3,4)))</f>
        <v>1</v>
      </c>
      <c r="E73">
        <f>IF(Hoja4!K73="La he compartido con amigos o familiares cercanos.",1,IF(Hoja4!K73="La he compartido en redes sociales como Facebook, Twitter, o Instagram.",2,IF(Hoja4!K73="No he compartido mi experiencia con nadie.",3,4)))</f>
        <v>3</v>
      </c>
      <c r="F73">
        <f>IF(Hoja4!L73="Sí, definitivamente",1,IF(Hoja4!L73="Sí, un poco",2,IF(Hoja4!L73="No, no ha cambiado mi preferencia",3,4)))</f>
        <v>1</v>
      </c>
      <c r="G73">
        <f>IF(Hoja4!M73="Nunca he notado el logo de Pepsi mientras jugaba.",1,IF(Hoja4!M73="Lo vi ocasionalmente mientras jugaba.",2,IF(Hoja4!M73="Lo vi con frecuencia mientras jugaba.",3,4)))</f>
        <v>3</v>
      </c>
      <c r="H73">
        <f>IF(Hoja4!N73="1 Nada en absoluto",1,IF(Hoja4!N73="2 Casi nada",2,IF(Hoja4!N73="3 Algo",3,IF(Hoja4!N73="4 Mucho",4,5))))</f>
        <v>4</v>
      </c>
      <c r="I73">
        <f>IF(Hoja4!O73="Logo de Pepsi",1,IF(Hoja4!O73="Latas de Pepsi",2,IF(Hoja4!O73="Máquinas expendedoras de Pepsi",3,4)))</f>
        <v>1</v>
      </c>
      <c r="J73">
        <f>IF(Hoja4!P73="Sí, tuve que recoger latas de Pepsi.",1,IF(Hoja4!P73="Sí, tuve que beber latas de Pepsi de una máquina expendedora.",2,IF(Hoja4!P73="Sí, había anuncios de Pepsi en todo el juego.",3,4)))</f>
        <v>1</v>
      </c>
      <c r="K73">
        <f>IF(Hoja4!Q73="Sí, el juego ha sido muy efectivo.",1,IF(Hoja4!Q73="Sí, el juego ha tenido un impacto positivo en mi recuerdo de Pepsi.",2,IF(Hoja4!Q73="No estoy seguro/a si el juego ha influido en mi recuerdo de Pepsi.",3,4)))</f>
        <v>1</v>
      </c>
      <c r="L73">
        <f>IF(Hoja4!R73="Mi actitud hacia la marca Pepsi ha mejorado significativamente.",1,IF(Hoja4!R73="No estoy seguro/a de cómo ha afectado el juego a mi actitud hacia la marca Pepsi.",4,IF(Hoja4!R73="Mi actitud hacia la marca Pepsi ha empeorado ligeramente.",3,2)))</f>
        <v>1</v>
      </c>
      <c r="M73">
        <f>IF(Hoja4!S73="Bastante prominente",1,IF(Hoja4!S73="Moderadamente visible",2,IF(Hoja4!S73="Poco visible",3,4)))</f>
        <v>1</v>
      </c>
      <c r="N73">
        <f>IF(Hoja4!T73="No, el juego no me ha influenciado para consumir Pepsi.",2,IF(Hoja4!T73="No estoy seguro/a si el juego ha tenido algún efecto en mi elección de consumir Pepsi.",3,IF(Hoja4!T73="No creo que el juego tenga ninguna relación con el consumo de Pepsi.",4,1)))</f>
        <v>1</v>
      </c>
      <c r="O73">
        <f>IF(Hoja4!U73="Sí, considero que el juego ha sido muy efectivo en promocionar la marca Pepsi.",1,IF(Hoja4!U73="Sí, en cierta medida, el juego ha tenido éxito en promocionar Pepsi.",2,IF(Hoja4!U73="No, el juego no ha tenido un impacto significativo en la promoción de Pepsi.",3,4)))</f>
        <v>1</v>
      </c>
      <c r="P73">
        <f>IF(Hoja4!V73="Excelente",1,IF(Hoja4!V73="Bueno",2,IF(Hoja4!V73="Regular",3,4)))</f>
        <v>2</v>
      </c>
      <c r="Q73">
        <f>IF(Hoja4!W73="Sí, me gustaría ver más juegos que incorporen marcas de manera creativa.",1,IF(Hoja4!W73="Sí, siempre y cuando la integración no sea intrusiva ni afecte la experiencia de juego.",2,IF(Hoja4!W73="No me importa si se incorporan marcas en los juegos.",3,4)))</f>
        <v>1</v>
      </c>
      <c r="R73" s="4">
        <f t="shared" si="6"/>
        <v>25</v>
      </c>
      <c r="S73">
        <f t="shared" si="7"/>
        <v>7</v>
      </c>
      <c r="T73">
        <f t="shared" si="8"/>
        <v>2</v>
      </c>
      <c r="U73">
        <f t="shared" si="9"/>
        <v>9</v>
      </c>
      <c r="V73">
        <f t="shared" si="10"/>
        <v>2</v>
      </c>
      <c r="W73">
        <f t="shared" si="11"/>
        <v>5</v>
      </c>
    </row>
    <row r="74" spans="2:23">
      <c r="B74" t="s">
        <v>219</v>
      </c>
      <c r="C74">
        <f>IF(Hoja4!I74="Una vez",1,IF(Hoja4!I74="Varias veces",2,IF(Hoja4!I74="Muchas veces",3,4)))</f>
        <v>3</v>
      </c>
      <c r="D74">
        <f>IF(Hoja4!J74="El interés en el personaje de Pepsiman.",1,IF(Hoja4!J74="La curiosidad por un juego relacionado con Pepsi.",2,IF(Hoja4!J74="La recomendación de amigos.",3,4)))</f>
        <v>2</v>
      </c>
      <c r="E74">
        <f>IF(Hoja4!K74="La he compartido con amigos o familiares cercanos.",1,IF(Hoja4!K74="La he compartido en redes sociales como Facebook, Twitter, o Instagram.",2,IF(Hoja4!K74="No he compartido mi experiencia con nadie.",3,4)))</f>
        <v>1</v>
      </c>
      <c r="F74">
        <f>IF(Hoja4!L74="Sí, definitivamente",1,IF(Hoja4!L74="Sí, un poco",2,IF(Hoja4!L74="No, no ha cambiado mi preferencia",3,4)))</f>
        <v>3</v>
      </c>
      <c r="G74">
        <f>IF(Hoja4!M74="Nunca he notado el logo de Pepsi mientras jugaba.",1,IF(Hoja4!M74="Lo vi ocasionalmente mientras jugaba.",2,IF(Hoja4!M74="Lo vi con frecuencia mientras jugaba.",3,4)))</f>
        <v>3</v>
      </c>
      <c r="H74">
        <f>IF(Hoja4!N74="1 Nada en absoluto",1,IF(Hoja4!N74="2 Casi nada",2,IF(Hoja4!N74="3 Algo",3,IF(Hoja4!N74="4 Mucho",4,5))))</f>
        <v>4</v>
      </c>
      <c r="I74">
        <f>IF(Hoja4!O74="Logo de Pepsi",1,IF(Hoja4!O74="Latas de Pepsi",2,IF(Hoja4!O74="Máquinas expendedoras de Pepsi",3,4)))</f>
        <v>2</v>
      </c>
      <c r="J74">
        <f>IF(Hoja4!P74="Sí, tuve que recoger latas de Pepsi.",1,IF(Hoja4!P74="Sí, tuve que beber latas de Pepsi de una máquina expendedora.",2,IF(Hoja4!P74="Sí, había anuncios de Pepsi en todo el juego.",3,4)))</f>
        <v>1</v>
      </c>
      <c r="K74">
        <f>IF(Hoja4!Q74="Sí, el juego ha sido muy efectivo.",1,IF(Hoja4!Q74="Sí, el juego ha tenido un impacto positivo en mi recuerdo de Pepsi.",2,IF(Hoja4!Q74="No estoy seguro/a si el juego ha influido en mi recuerdo de Pepsi.",3,4)))</f>
        <v>2</v>
      </c>
      <c r="L74">
        <f>IF(Hoja4!R74="Mi actitud hacia la marca Pepsi ha mejorado significativamente.",1,IF(Hoja4!R74="No estoy seguro/a de cómo ha afectado el juego a mi actitud hacia la marca Pepsi.",4,IF(Hoja4!R74="Mi actitud hacia la marca Pepsi ha empeorado ligeramente.",3,2)))</f>
        <v>2</v>
      </c>
      <c r="M74">
        <f>IF(Hoja4!S74="Bastante prominente",1,IF(Hoja4!S74="Moderadamente visible",2,IF(Hoja4!S74="Poco visible",3,4)))</f>
        <v>2</v>
      </c>
      <c r="N74">
        <f>IF(Hoja4!T74="No, el juego no me ha influenciado para consumir Pepsi.",2,IF(Hoja4!T74="No estoy seguro/a si el juego ha tenido algún efecto en mi elección de consumir Pepsi.",3,IF(Hoja4!T74="No creo que el juego tenga ninguna relación con el consumo de Pepsi.",4,1)))</f>
        <v>2</v>
      </c>
      <c r="O74">
        <f>IF(Hoja4!U74="Sí, considero que el juego ha sido muy efectivo en promocionar la marca Pepsi.",1,IF(Hoja4!U74="Sí, en cierta medida, el juego ha tenido éxito en promocionar Pepsi.",2,IF(Hoja4!U74="No, el juego no ha tenido un impacto significativo en la promoción de Pepsi.",3,4)))</f>
        <v>1</v>
      </c>
      <c r="P74">
        <f>IF(Hoja4!V74="Excelente",1,IF(Hoja4!V74="Bueno",2,IF(Hoja4!V74="Regular",3,4)))</f>
        <v>1</v>
      </c>
      <c r="Q74">
        <f>IF(Hoja4!W74="Sí, me gustaría ver más juegos que incorporen marcas de manera creativa.",1,IF(Hoja4!W74="Sí, siempre y cuando la integración no sea intrusiva ni afecte la experiencia de juego.",2,IF(Hoja4!W74="No me importa si se incorporan marcas en los juegos.",3,4)))</f>
        <v>3</v>
      </c>
      <c r="R74" s="4">
        <f t="shared" si="6"/>
        <v>32</v>
      </c>
      <c r="S74">
        <f t="shared" si="7"/>
        <v>6</v>
      </c>
      <c r="T74">
        <f t="shared" si="8"/>
        <v>5</v>
      </c>
      <c r="U74">
        <f t="shared" si="9"/>
        <v>10</v>
      </c>
      <c r="V74">
        <f t="shared" si="10"/>
        <v>4</v>
      </c>
      <c r="W74">
        <f t="shared" si="11"/>
        <v>7</v>
      </c>
    </row>
    <row r="75" spans="2:23">
      <c r="B75" t="s">
        <v>220</v>
      </c>
      <c r="C75">
        <f>IF(Hoja4!I75="Una vez",1,IF(Hoja4!I75="Varias veces",2,IF(Hoja4!I75="Muchas veces",3,4)))</f>
        <v>4</v>
      </c>
      <c r="D75">
        <f>IF(Hoja4!J75="El interés en el personaje de Pepsiman.",1,IF(Hoja4!J75="La curiosidad por un juego relacionado con Pepsi.",2,IF(Hoja4!J75="La recomendación de amigos.",3,4)))</f>
        <v>3</v>
      </c>
      <c r="E75">
        <f>IF(Hoja4!K75="La he compartido con amigos o familiares cercanos.",1,IF(Hoja4!K75="La he compartido en redes sociales como Facebook, Twitter, o Instagram.",2,IF(Hoja4!K75="No he compartido mi experiencia con nadie.",3,4)))</f>
        <v>3</v>
      </c>
      <c r="F75">
        <f>IF(Hoja4!L75="Sí, definitivamente",1,IF(Hoja4!L75="Sí, un poco",2,IF(Hoja4!L75="No, no ha cambiado mi preferencia",3,4)))</f>
        <v>3</v>
      </c>
      <c r="G75">
        <f>IF(Hoja4!M75="Nunca he notado el logo de Pepsi mientras jugaba.",1,IF(Hoja4!M75="Lo vi ocasionalmente mientras jugaba.",2,IF(Hoja4!M75="Lo vi con frecuencia mientras jugaba.",3,4)))</f>
        <v>1</v>
      </c>
      <c r="H75">
        <f>IF(Hoja4!N75="1 Nada en absoluto",1,IF(Hoja4!N75="2 Casi nada",2,IF(Hoja4!N75="3 Algo",3,IF(Hoja4!N75="4 Mucho",4,5))))</f>
        <v>1</v>
      </c>
      <c r="I75">
        <f>IF(Hoja4!O75="Logo de Pepsi",1,IF(Hoja4!O75="Latas de Pepsi",2,IF(Hoja4!O75="Máquinas expendedoras de Pepsi",3,4)))</f>
        <v>4</v>
      </c>
      <c r="J75">
        <f>IF(Hoja4!P75="Sí, tuve que recoger latas de Pepsi.",1,IF(Hoja4!P75="Sí, tuve que beber latas de Pepsi de una máquina expendedora.",2,IF(Hoja4!P75="Sí, había anuncios de Pepsi en todo el juego.",3,4)))</f>
        <v>4</v>
      </c>
      <c r="K75">
        <f>IF(Hoja4!Q75="Sí, el juego ha sido muy efectivo.",1,IF(Hoja4!Q75="Sí, el juego ha tenido un impacto positivo en mi recuerdo de Pepsi.",2,IF(Hoja4!Q75="No estoy seguro/a si el juego ha influido en mi recuerdo de Pepsi.",3,4)))</f>
        <v>4</v>
      </c>
      <c r="L75">
        <f>IF(Hoja4!R75="Mi actitud hacia la marca Pepsi ha mejorado significativamente.",1,IF(Hoja4!R75="No estoy seguro/a de cómo ha afectado el juego a mi actitud hacia la marca Pepsi.",4,IF(Hoja4!R75="Mi actitud hacia la marca Pepsi ha empeorado ligeramente.",3,2)))</f>
        <v>4</v>
      </c>
      <c r="M75">
        <f>IF(Hoja4!S75="Bastante prominente",1,IF(Hoja4!S75="Moderadamente visible",2,IF(Hoja4!S75="Poco visible",3,4)))</f>
        <v>4</v>
      </c>
      <c r="N75">
        <f>IF(Hoja4!T75="No, el juego no me ha influenciado para consumir Pepsi.",2,IF(Hoja4!T75="No estoy seguro/a si el juego ha tenido algún efecto en mi elección de consumir Pepsi.",3,IF(Hoja4!T75="No creo que el juego tenga ninguna relación con el consumo de Pepsi.",4,1)))</f>
        <v>2</v>
      </c>
      <c r="O75">
        <f>IF(Hoja4!U75="Sí, considero que el juego ha sido muy efectivo en promocionar la marca Pepsi.",1,IF(Hoja4!U75="Sí, en cierta medida, el juego ha tenido éxito en promocionar Pepsi.",2,IF(Hoja4!U75="No, el juego no ha tenido un impacto significativo en la promoción de Pepsi.",3,4)))</f>
        <v>1</v>
      </c>
      <c r="P75">
        <f>IF(Hoja4!V75="Excelente",1,IF(Hoja4!V75="Bueno",2,IF(Hoja4!V75="Regular",3,4)))</f>
        <v>3</v>
      </c>
      <c r="Q75">
        <f>IF(Hoja4!W75="Sí, me gustaría ver más juegos que incorporen marcas de manera creativa.",1,IF(Hoja4!W75="Sí, siempre y cuando la integración no sea intrusiva ni afecte la experiencia de juego.",2,IF(Hoja4!W75="No me importa si se incorporan marcas en los juegos.",3,4)))</f>
        <v>3</v>
      </c>
      <c r="R75" s="4">
        <f t="shared" si="6"/>
        <v>44</v>
      </c>
      <c r="S75">
        <f t="shared" si="7"/>
        <v>10</v>
      </c>
      <c r="T75">
        <f t="shared" si="8"/>
        <v>5</v>
      </c>
      <c r="U75">
        <f t="shared" si="9"/>
        <v>10</v>
      </c>
      <c r="V75">
        <f t="shared" si="10"/>
        <v>8</v>
      </c>
      <c r="W75">
        <f t="shared" si="11"/>
        <v>11</v>
      </c>
    </row>
    <row r="76" spans="2:23">
      <c r="B76" t="s">
        <v>221</v>
      </c>
      <c r="C76">
        <f>IF(Hoja4!I76="Una vez",1,IF(Hoja4!I76="Varias veces",2,IF(Hoja4!I76="Muchas veces",3,4)))</f>
        <v>4</v>
      </c>
      <c r="D76">
        <f>IF(Hoja4!J76="El interés en el personaje de Pepsiman.",1,IF(Hoja4!J76="La curiosidad por un juego relacionado con Pepsi.",2,IF(Hoja4!J76="La recomendación de amigos.",3,4)))</f>
        <v>2</v>
      </c>
      <c r="E76">
        <f>IF(Hoja4!K76="La he compartido con amigos o familiares cercanos.",1,IF(Hoja4!K76="La he compartido en redes sociales como Facebook, Twitter, o Instagram.",2,IF(Hoja4!K76="No he compartido mi experiencia con nadie.",3,4)))</f>
        <v>3</v>
      </c>
      <c r="F76">
        <f>IF(Hoja4!L76="Sí, definitivamente",1,IF(Hoja4!L76="Sí, un poco",2,IF(Hoja4!L76="No, no ha cambiado mi preferencia",3,4)))</f>
        <v>2</v>
      </c>
      <c r="G76">
        <f>IF(Hoja4!M76="Nunca he notado el logo de Pepsi mientras jugaba.",1,IF(Hoja4!M76="Lo vi ocasionalmente mientras jugaba.",2,IF(Hoja4!M76="Lo vi con frecuencia mientras jugaba.",3,4)))</f>
        <v>2</v>
      </c>
      <c r="H76">
        <f>IF(Hoja4!N76="1 Nada en absoluto",1,IF(Hoja4!N76="2 Casi nada",2,IF(Hoja4!N76="3 Algo",3,IF(Hoja4!N76="4 Mucho",4,5))))</f>
        <v>3</v>
      </c>
      <c r="I76">
        <f>IF(Hoja4!O76="Logo de Pepsi",1,IF(Hoja4!O76="Latas de Pepsi",2,IF(Hoja4!O76="Máquinas expendedoras de Pepsi",3,4)))</f>
        <v>1</v>
      </c>
      <c r="J76">
        <f>IF(Hoja4!P76="Sí, tuve que recoger latas de Pepsi.",1,IF(Hoja4!P76="Sí, tuve que beber latas de Pepsi de una máquina expendedora.",2,IF(Hoja4!P76="Sí, había anuncios de Pepsi en todo el juego.",3,4)))</f>
        <v>1</v>
      </c>
      <c r="K76">
        <f>IF(Hoja4!Q76="Sí, el juego ha sido muy efectivo.",1,IF(Hoja4!Q76="Sí, el juego ha tenido un impacto positivo en mi recuerdo de Pepsi.",2,IF(Hoja4!Q76="No estoy seguro/a si el juego ha influido en mi recuerdo de Pepsi.",3,4)))</f>
        <v>2</v>
      </c>
      <c r="L76">
        <f>IF(Hoja4!R76="Mi actitud hacia la marca Pepsi ha mejorado significativamente.",1,IF(Hoja4!R76="No estoy seguro/a de cómo ha afectado el juego a mi actitud hacia la marca Pepsi.",4,IF(Hoja4!R76="Mi actitud hacia la marca Pepsi ha empeorado ligeramente.",3,2)))</f>
        <v>2</v>
      </c>
      <c r="M76">
        <f>IF(Hoja4!S76="Bastante prominente",1,IF(Hoja4!S76="Moderadamente visible",2,IF(Hoja4!S76="Poco visible",3,4)))</f>
        <v>2</v>
      </c>
      <c r="N76">
        <f>IF(Hoja4!T76="No, el juego no me ha influenciado para consumir Pepsi.",2,IF(Hoja4!T76="No estoy seguro/a si el juego ha tenido algún efecto en mi elección de consumir Pepsi.",3,IF(Hoja4!T76="No creo que el juego tenga ninguna relación con el consumo de Pepsi.",4,1)))</f>
        <v>1</v>
      </c>
      <c r="O76">
        <f>IF(Hoja4!U76="Sí, considero que el juego ha sido muy efectivo en promocionar la marca Pepsi.",1,IF(Hoja4!U76="Sí, en cierta medida, el juego ha tenido éxito en promocionar Pepsi.",2,IF(Hoja4!U76="No, el juego no ha tenido un impacto significativo en la promoción de Pepsi.",3,4)))</f>
        <v>2</v>
      </c>
      <c r="P76">
        <f>IF(Hoja4!V76="Excelente",1,IF(Hoja4!V76="Bueno",2,IF(Hoja4!V76="Regular",3,4)))</f>
        <v>2</v>
      </c>
      <c r="Q76">
        <f>IF(Hoja4!W76="Sí, me gustaría ver más juegos que incorporen marcas de manera creativa.",1,IF(Hoja4!W76="Sí, siempre y cuando la integración no sea intrusiva ni afecte la experiencia de juego.",2,IF(Hoja4!W76="No me importa si se incorporan marcas en los juegos.",3,4)))</f>
        <v>2</v>
      </c>
      <c r="R76" s="4">
        <f t="shared" si="6"/>
        <v>31</v>
      </c>
      <c r="S76">
        <f t="shared" si="7"/>
        <v>9</v>
      </c>
      <c r="T76">
        <f t="shared" si="8"/>
        <v>3</v>
      </c>
      <c r="U76">
        <f t="shared" si="9"/>
        <v>7</v>
      </c>
      <c r="V76">
        <f t="shared" si="10"/>
        <v>4</v>
      </c>
      <c r="W76">
        <f t="shared" si="11"/>
        <v>8</v>
      </c>
    </row>
    <row r="77" spans="2:23">
      <c r="B77" t="s">
        <v>222</v>
      </c>
      <c r="C77">
        <f>IF(Hoja4!I77="Una vez",1,IF(Hoja4!I77="Varias veces",2,IF(Hoja4!I77="Muchas veces",3,4)))</f>
        <v>4</v>
      </c>
      <c r="D77">
        <f>IF(Hoja4!J77="El interés en el personaje de Pepsiman.",1,IF(Hoja4!J77="La curiosidad por un juego relacionado con Pepsi.",2,IF(Hoja4!J77="La recomendación de amigos.",3,4)))</f>
        <v>4</v>
      </c>
      <c r="E77">
        <f>IF(Hoja4!K77="La he compartido con amigos o familiares cercanos.",1,IF(Hoja4!K77="La he compartido en redes sociales como Facebook, Twitter, o Instagram.",2,IF(Hoja4!K77="No he compartido mi experiencia con nadie.",3,4)))</f>
        <v>3</v>
      </c>
      <c r="F77">
        <f>IF(Hoja4!L77="Sí, definitivamente",1,IF(Hoja4!L77="Sí, un poco",2,IF(Hoja4!L77="No, no ha cambiado mi preferencia",3,4)))</f>
        <v>4</v>
      </c>
      <c r="G77">
        <f>IF(Hoja4!M77="Nunca he notado el logo de Pepsi mientras jugaba.",1,IF(Hoja4!M77="Lo vi ocasionalmente mientras jugaba.",2,IF(Hoja4!M77="Lo vi con frecuencia mientras jugaba.",3,4)))</f>
        <v>1</v>
      </c>
      <c r="H77">
        <f>IF(Hoja4!N77="1 Nada en absoluto",1,IF(Hoja4!N77="2 Casi nada",2,IF(Hoja4!N77="3 Algo",3,IF(Hoja4!N77="4 Mucho",4,5))))</f>
        <v>1</v>
      </c>
      <c r="I77">
        <f>IF(Hoja4!O77="Logo de Pepsi",1,IF(Hoja4!O77="Latas de Pepsi",2,IF(Hoja4!O77="Máquinas expendedoras de Pepsi",3,4)))</f>
        <v>4</v>
      </c>
      <c r="J77">
        <f>IF(Hoja4!P77="Sí, tuve que recoger latas de Pepsi.",1,IF(Hoja4!P77="Sí, tuve que beber latas de Pepsi de una máquina expendedora.",2,IF(Hoja4!P77="Sí, había anuncios de Pepsi en todo el juego.",3,4)))</f>
        <v>4</v>
      </c>
      <c r="K77">
        <f>IF(Hoja4!Q77="Sí, el juego ha sido muy efectivo.",1,IF(Hoja4!Q77="Sí, el juego ha tenido un impacto positivo en mi recuerdo de Pepsi.",2,IF(Hoja4!Q77="No estoy seguro/a si el juego ha influido en mi recuerdo de Pepsi.",3,4)))</f>
        <v>3</v>
      </c>
      <c r="L77">
        <f>IF(Hoja4!R77="Mi actitud hacia la marca Pepsi ha mejorado significativamente.",1,IF(Hoja4!R77="No estoy seguro/a de cómo ha afectado el juego a mi actitud hacia la marca Pepsi.",4,IF(Hoja4!R77="Mi actitud hacia la marca Pepsi ha empeorado ligeramente.",3,2)))</f>
        <v>4</v>
      </c>
      <c r="M77">
        <f>IF(Hoja4!S77="Bastante prominente",1,IF(Hoja4!S77="Moderadamente visible",2,IF(Hoja4!S77="Poco visible",3,4)))</f>
        <v>4</v>
      </c>
      <c r="N77">
        <f>IF(Hoja4!T77="No, el juego no me ha influenciado para consumir Pepsi.",2,IF(Hoja4!T77="No estoy seguro/a si el juego ha tenido algún efecto en mi elección de consumir Pepsi.",3,IF(Hoja4!T77="No creo que el juego tenga ninguna relación con el consumo de Pepsi.",4,1)))</f>
        <v>4</v>
      </c>
      <c r="O77">
        <f>IF(Hoja4!U77="Sí, considero que el juego ha sido muy efectivo en promocionar la marca Pepsi.",1,IF(Hoja4!U77="Sí, en cierta medida, el juego ha tenido éxito en promocionar Pepsi.",2,IF(Hoja4!U77="No, el juego no ha tenido un impacto significativo en la promoción de Pepsi.",3,4)))</f>
        <v>4</v>
      </c>
      <c r="P77">
        <f>IF(Hoja4!V77="Excelente",1,IF(Hoja4!V77="Bueno",2,IF(Hoja4!V77="Regular",3,4)))</f>
        <v>3</v>
      </c>
      <c r="Q77">
        <f>IF(Hoja4!W77="Sí, me gustaría ver más juegos que incorporen marcas de manera creativa.",1,IF(Hoja4!W77="Sí, siempre y cuando la integración no sea intrusiva ni afecte la experiencia de juego.",2,IF(Hoja4!W77="No me importa si se incorporan marcas en los juegos.",3,4)))</f>
        <v>3</v>
      </c>
      <c r="R77" s="4">
        <f t="shared" si="6"/>
        <v>50</v>
      </c>
      <c r="S77">
        <f t="shared" si="7"/>
        <v>11</v>
      </c>
      <c r="T77">
        <f t="shared" si="8"/>
        <v>8</v>
      </c>
      <c r="U77">
        <f t="shared" si="9"/>
        <v>10</v>
      </c>
      <c r="V77">
        <f t="shared" si="10"/>
        <v>7</v>
      </c>
      <c r="W77">
        <f t="shared" si="11"/>
        <v>14</v>
      </c>
    </row>
    <row r="78" spans="2:23">
      <c r="B78" t="s">
        <v>223</v>
      </c>
      <c r="C78">
        <f>IF(Hoja4!I78="Una vez",1,IF(Hoja4!I78="Varias veces",2,IF(Hoja4!I78="Muchas veces",3,4)))</f>
        <v>3</v>
      </c>
      <c r="D78">
        <f>IF(Hoja4!J78="El interés en el personaje de Pepsiman.",1,IF(Hoja4!J78="La curiosidad por un juego relacionado con Pepsi.",2,IF(Hoja4!J78="La recomendación de amigos.",3,4)))</f>
        <v>2</v>
      </c>
      <c r="E78">
        <f>IF(Hoja4!K78="La he compartido con amigos o familiares cercanos.",1,IF(Hoja4!K78="La he compartido en redes sociales como Facebook, Twitter, o Instagram.",2,IF(Hoja4!K78="No he compartido mi experiencia con nadie.",3,4)))</f>
        <v>1</v>
      </c>
      <c r="F78">
        <f>IF(Hoja4!L78="Sí, definitivamente",1,IF(Hoja4!L78="Sí, un poco",2,IF(Hoja4!L78="No, no ha cambiado mi preferencia",3,4)))</f>
        <v>3</v>
      </c>
      <c r="G78">
        <f>IF(Hoja4!M78="Nunca he notado el logo de Pepsi mientras jugaba.",1,IF(Hoja4!M78="Lo vi ocasionalmente mientras jugaba.",2,IF(Hoja4!M78="Lo vi con frecuencia mientras jugaba.",3,4)))</f>
        <v>2</v>
      </c>
      <c r="H78">
        <f>IF(Hoja4!N78="1 Nada en absoluto",1,IF(Hoja4!N78="2 Casi nada",2,IF(Hoja4!N78="3 Algo",3,IF(Hoja4!N78="4 Mucho",4,5))))</f>
        <v>1</v>
      </c>
      <c r="I78">
        <f>IF(Hoja4!O78="Logo de Pepsi",1,IF(Hoja4!O78="Latas de Pepsi",2,IF(Hoja4!O78="Máquinas expendedoras de Pepsi",3,4)))</f>
        <v>2</v>
      </c>
      <c r="J78">
        <f>IF(Hoja4!P78="Sí, tuve que recoger latas de Pepsi.",1,IF(Hoja4!P78="Sí, tuve que beber latas de Pepsi de una máquina expendedora.",2,IF(Hoja4!P78="Sí, había anuncios de Pepsi en todo el juego.",3,4)))</f>
        <v>2</v>
      </c>
      <c r="K78">
        <f>IF(Hoja4!Q78="Sí, el juego ha sido muy efectivo.",1,IF(Hoja4!Q78="Sí, el juego ha tenido un impacto positivo en mi recuerdo de Pepsi.",2,IF(Hoja4!Q78="No estoy seguro/a si el juego ha influido en mi recuerdo de Pepsi.",3,4)))</f>
        <v>2</v>
      </c>
      <c r="L78">
        <f>IF(Hoja4!R78="Mi actitud hacia la marca Pepsi ha mejorado significativamente.",1,IF(Hoja4!R78="No estoy seguro/a de cómo ha afectado el juego a mi actitud hacia la marca Pepsi.",4,IF(Hoja4!R78="Mi actitud hacia la marca Pepsi ha empeorado ligeramente.",3,2)))</f>
        <v>3</v>
      </c>
      <c r="M78">
        <f>IF(Hoja4!S78="Bastante prominente",1,IF(Hoja4!S78="Moderadamente visible",2,IF(Hoja4!S78="Poco visible",3,4)))</f>
        <v>2</v>
      </c>
      <c r="N78">
        <f>IF(Hoja4!T78="No, el juego no me ha influenciado para consumir Pepsi.",2,IF(Hoja4!T78="No estoy seguro/a si el juego ha tenido algún efecto en mi elección de consumir Pepsi.",3,IF(Hoja4!T78="No creo que el juego tenga ninguna relación con el consumo de Pepsi.",4,1)))</f>
        <v>3</v>
      </c>
      <c r="O78">
        <f>IF(Hoja4!U78="Sí, considero que el juego ha sido muy efectivo en promocionar la marca Pepsi.",1,IF(Hoja4!U78="Sí, en cierta medida, el juego ha tenido éxito en promocionar Pepsi.",2,IF(Hoja4!U78="No, el juego no ha tenido un impacto significativo en la promoción de Pepsi.",3,4)))</f>
        <v>3</v>
      </c>
      <c r="P78">
        <f>IF(Hoja4!V78="Excelente",1,IF(Hoja4!V78="Bueno",2,IF(Hoja4!V78="Regular",3,4)))</f>
        <v>2</v>
      </c>
      <c r="Q78">
        <f>IF(Hoja4!W78="Sí, me gustaría ver más juegos que incorporen marcas de manera creativa.",1,IF(Hoja4!W78="Sí, siempre y cuando la integración no sea intrusiva ni afecte la experiencia de juego.",2,IF(Hoja4!W78="No me importa si se incorporan marcas en los juegos.",3,4)))</f>
        <v>2</v>
      </c>
      <c r="R78" s="4">
        <f t="shared" si="6"/>
        <v>33</v>
      </c>
      <c r="S78">
        <f t="shared" si="7"/>
        <v>6</v>
      </c>
      <c r="T78">
        <f t="shared" si="8"/>
        <v>6</v>
      </c>
      <c r="U78">
        <f t="shared" si="9"/>
        <v>7</v>
      </c>
      <c r="V78">
        <f t="shared" si="10"/>
        <v>5</v>
      </c>
      <c r="W78">
        <f t="shared" si="11"/>
        <v>9</v>
      </c>
    </row>
    <row r="79" spans="2:23">
      <c r="B79" t="s">
        <v>224</v>
      </c>
      <c r="C79">
        <f>IF(Hoja4!I79="Una vez",1,IF(Hoja4!I79="Varias veces",2,IF(Hoja4!I79="Muchas veces",3,4)))</f>
        <v>4</v>
      </c>
      <c r="D79">
        <f>IF(Hoja4!J79="El interés en el personaje de Pepsiman.",1,IF(Hoja4!J79="La curiosidad por un juego relacionado con Pepsi.",2,IF(Hoja4!J79="La recomendación de amigos.",3,4)))</f>
        <v>3</v>
      </c>
      <c r="E79">
        <f>IF(Hoja4!K79="La he compartido con amigos o familiares cercanos.",1,IF(Hoja4!K79="La he compartido en redes sociales como Facebook, Twitter, o Instagram.",2,IF(Hoja4!K79="No he compartido mi experiencia con nadie.",3,4)))</f>
        <v>3</v>
      </c>
      <c r="F79">
        <f>IF(Hoja4!L79="Sí, definitivamente",1,IF(Hoja4!L79="Sí, un poco",2,IF(Hoja4!L79="No, no ha cambiado mi preferencia",3,4)))</f>
        <v>3</v>
      </c>
      <c r="G79">
        <f>IF(Hoja4!M79="Nunca he notado el logo de Pepsi mientras jugaba.",1,IF(Hoja4!M79="Lo vi ocasionalmente mientras jugaba.",2,IF(Hoja4!M79="Lo vi con frecuencia mientras jugaba.",3,4)))</f>
        <v>2</v>
      </c>
      <c r="H79">
        <f>IF(Hoja4!N79="1 Nada en absoluto",1,IF(Hoja4!N79="2 Casi nada",2,IF(Hoja4!N79="3 Algo",3,IF(Hoja4!N79="4 Mucho",4,5))))</f>
        <v>3</v>
      </c>
      <c r="I79">
        <f>IF(Hoja4!O79="Logo de Pepsi",1,IF(Hoja4!O79="Latas de Pepsi",2,IF(Hoja4!O79="Máquinas expendedoras de Pepsi",3,4)))</f>
        <v>2</v>
      </c>
      <c r="J79">
        <f>IF(Hoja4!P79="Sí, tuve que recoger latas de Pepsi.",1,IF(Hoja4!P79="Sí, tuve que beber latas de Pepsi de una máquina expendedora.",2,IF(Hoja4!P79="Sí, había anuncios de Pepsi en todo el juego.",3,4)))</f>
        <v>1</v>
      </c>
      <c r="K79">
        <f>IF(Hoja4!Q79="Sí, el juego ha sido muy efectivo.",1,IF(Hoja4!Q79="Sí, el juego ha tenido un impacto positivo en mi recuerdo de Pepsi.",2,IF(Hoja4!Q79="No estoy seguro/a si el juego ha influido en mi recuerdo de Pepsi.",3,4)))</f>
        <v>1</v>
      </c>
      <c r="L79">
        <f>IF(Hoja4!R79="Mi actitud hacia la marca Pepsi ha mejorado significativamente.",1,IF(Hoja4!R79="No estoy seguro/a de cómo ha afectado el juego a mi actitud hacia la marca Pepsi.",4,IF(Hoja4!R79="Mi actitud hacia la marca Pepsi ha empeorado ligeramente.",3,2)))</f>
        <v>1</v>
      </c>
      <c r="M79">
        <f>IF(Hoja4!S79="Bastante prominente",1,IF(Hoja4!S79="Moderadamente visible",2,IF(Hoja4!S79="Poco visible",3,4)))</f>
        <v>1</v>
      </c>
      <c r="N79">
        <f>IF(Hoja4!T79="No, el juego no me ha influenciado para consumir Pepsi.",2,IF(Hoja4!T79="No estoy seguro/a si el juego ha tenido algún efecto en mi elección de consumir Pepsi.",3,IF(Hoja4!T79="No creo que el juego tenga ninguna relación con el consumo de Pepsi.",4,1)))</f>
        <v>1</v>
      </c>
      <c r="O79">
        <f>IF(Hoja4!U79="Sí, considero que el juego ha sido muy efectivo en promocionar la marca Pepsi.",1,IF(Hoja4!U79="Sí, en cierta medida, el juego ha tenido éxito en promocionar Pepsi.",2,IF(Hoja4!U79="No, el juego no ha tenido un impacto significativo en la promoción de Pepsi.",3,4)))</f>
        <v>1</v>
      </c>
      <c r="P79">
        <f>IF(Hoja4!V79="Excelente",1,IF(Hoja4!V79="Bueno",2,IF(Hoja4!V79="Regular",3,4)))</f>
        <v>3</v>
      </c>
      <c r="Q79">
        <f>IF(Hoja4!W79="Sí, me gustaría ver más juegos que incorporen marcas de manera creativa.",1,IF(Hoja4!W79="Sí, siempre y cuando la integración no sea intrusiva ni afecte la experiencia de juego.",2,IF(Hoja4!W79="No me importa si se incorporan marcas en los juegos.",3,4)))</f>
        <v>4</v>
      </c>
      <c r="R79" s="4">
        <f t="shared" si="6"/>
        <v>33</v>
      </c>
      <c r="S79">
        <f t="shared" si="7"/>
        <v>10</v>
      </c>
      <c r="T79">
        <f t="shared" si="8"/>
        <v>4</v>
      </c>
      <c r="U79">
        <f t="shared" si="9"/>
        <v>8</v>
      </c>
      <c r="V79">
        <f t="shared" si="10"/>
        <v>2</v>
      </c>
      <c r="W79">
        <f t="shared" si="11"/>
        <v>9</v>
      </c>
    </row>
    <row r="80" spans="2:23">
      <c r="B80" t="s">
        <v>225</v>
      </c>
      <c r="C80">
        <f>IF(Hoja4!I80="Una vez",1,IF(Hoja4!I80="Varias veces",2,IF(Hoja4!I80="Muchas veces",3,4)))</f>
        <v>2</v>
      </c>
      <c r="D80">
        <f>IF(Hoja4!J80="El interés en el personaje de Pepsiman.",1,IF(Hoja4!J80="La curiosidad por un juego relacionado con Pepsi.",2,IF(Hoja4!J80="La recomendación de amigos.",3,4)))</f>
        <v>2</v>
      </c>
      <c r="E80">
        <f>IF(Hoja4!K80="La he compartido con amigos o familiares cercanos.",1,IF(Hoja4!K80="La he compartido en redes sociales como Facebook, Twitter, o Instagram.",2,IF(Hoja4!K80="No he compartido mi experiencia con nadie.",3,4)))</f>
        <v>3</v>
      </c>
      <c r="F80">
        <f>IF(Hoja4!L80="Sí, definitivamente",1,IF(Hoja4!L80="Sí, un poco",2,IF(Hoja4!L80="No, no ha cambiado mi preferencia",3,4)))</f>
        <v>2</v>
      </c>
      <c r="G80">
        <f>IF(Hoja4!M80="Nunca he notado el logo de Pepsi mientras jugaba.",1,IF(Hoja4!M80="Lo vi ocasionalmente mientras jugaba.",2,IF(Hoja4!M80="Lo vi con frecuencia mientras jugaba.",3,4)))</f>
        <v>3</v>
      </c>
      <c r="H80">
        <f>IF(Hoja4!N80="1 Nada en absoluto",1,IF(Hoja4!N80="2 Casi nada",2,IF(Hoja4!N80="3 Algo",3,IF(Hoja4!N80="4 Mucho",4,5))))</f>
        <v>2</v>
      </c>
      <c r="I80">
        <f>IF(Hoja4!O80="Logo de Pepsi",1,IF(Hoja4!O80="Latas de Pepsi",2,IF(Hoja4!O80="Máquinas expendedoras de Pepsi",3,4)))</f>
        <v>3</v>
      </c>
      <c r="J80">
        <f>IF(Hoja4!P80="Sí, tuve que recoger latas de Pepsi.",1,IF(Hoja4!P80="Sí, tuve que beber latas de Pepsi de una máquina expendedora.",2,IF(Hoja4!P80="Sí, había anuncios de Pepsi en todo el juego.",3,4)))</f>
        <v>2</v>
      </c>
      <c r="K80">
        <f>IF(Hoja4!Q80="Sí, el juego ha sido muy efectivo.",1,IF(Hoja4!Q80="Sí, el juego ha tenido un impacto positivo en mi recuerdo de Pepsi.",2,IF(Hoja4!Q80="No estoy seguro/a si el juego ha influido en mi recuerdo de Pepsi.",3,4)))</f>
        <v>3</v>
      </c>
      <c r="L80">
        <f>IF(Hoja4!R80="Mi actitud hacia la marca Pepsi ha mejorado significativamente.",1,IF(Hoja4!R80="No estoy seguro/a de cómo ha afectado el juego a mi actitud hacia la marca Pepsi.",4,IF(Hoja4!R80="Mi actitud hacia la marca Pepsi ha empeorado ligeramente.",3,2)))</f>
        <v>2</v>
      </c>
      <c r="M80">
        <f>IF(Hoja4!S80="Bastante prominente",1,IF(Hoja4!S80="Moderadamente visible",2,IF(Hoja4!S80="Poco visible",3,4)))</f>
        <v>3</v>
      </c>
      <c r="N80">
        <f>IF(Hoja4!T80="No, el juego no me ha influenciado para consumir Pepsi.",2,IF(Hoja4!T80="No estoy seguro/a si el juego ha tenido algún efecto en mi elección de consumir Pepsi.",3,IF(Hoja4!T80="No creo que el juego tenga ninguna relación con el consumo de Pepsi.",4,1)))</f>
        <v>2</v>
      </c>
      <c r="O80">
        <f>IF(Hoja4!U80="Sí, considero que el juego ha sido muy efectivo en promocionar la marca Pepsi.",1,IF(Hoja4!U80="Sí, en cierta medida, el juego ha tenido éxito en promocionar Pepsi.",2,IF(Hoja4!U80="No, el juego no ha tenido un impacto significativo en la promoción de Pepsi.",3,4)))</f>
        <v>2</v>
      </c>
      <c r="P80">
        <f>IF(Hoja4!V80="Excelente",1,IF(Hoja4!V80="Bueno",2,IF(Hoja4!V80="Regular",3,4)))</f>
        <v>2</v>
      </c>
      <c r="Q80">
        <f>IF(Hoja4!W80="Sí, me gustaría ver más juegos que incorporen marcas de manera creativa.",1,IF(Hoja4!W80="Sí, siempre y cuando la integración no sea intrusiva ni afecte la experiencia de juego.",2,IF(Hoja4!W80="No me importa si se incorporan marcas en los juegos.",3,4)))</f>
        <v>2</v>
      </c>
      <c r="R80" s="4">
        <f t="shared" si="6"/>
        <v>35</v>
      </c>
      <c r="S80">
        <f t="shared" si="7"/>
        <v>7</v>
      </c>
      <c r="T80">
        <f t="shared" si="8"/>
        <v>4</v>
      </c>
      <c r="U80">
        <f t="shared" si="9"/>
        <v>10</v>
      </c>
      <c r="V80">
        <f t="shared" si="10"/>
        <v>5</v>
      </c>
      <c r="W80">
        <f t="shared" si="11"/>
        <v>9</v>
      </c>
    </row>
    <row r="81" spans="2:23">
      <c r="B81" t="s">
        <v>226</v>
      </c>
      <c r="C81">
        <f>IF(Hoja4!I81="Una vez",1,IF(Hoja4!I81="Varias veces",2,IF(Hoja4!I81="Muchas veces",3,4)))</f>
        <v>3</v>
      </c>
      <c r="D81">
        <f>IF(Hoja4!J81="El interés en el personaje de Pepsiman.",1,IF(Hoja4!J81="La curiosidad por un juego relacionado con Pepsi.",2,IF(Hoja4!J81="La recomendación de amigos.",3,4)))</f>
        <v>3</v>
      </c>
      <c r="E81">
        <f>IF(Hoja4!K81="La he compartido con amigos o familiares cercanos.",1,IF(Hoja4!K81="La he compartido en redes sociales como Facebook, Twitter, o Instagram.",2,IF(Hoja4!K81="No he compartido mi experiencia con nadie.",3,4)))</f>
        <v>3</v>
      </c>
      <c r="F81">
        <f>IF(Hoja4!L81="Sí, definitivamente",1,IF(Hoja4!L81="Sí, un poco",2,IF(Hoja4!L81="No, no ha cambiado mi preferencia",3,4)))</f>
        <v>2</v>
      </c>
      <c r="G81">
        <f>IF(Hoja4!M81="Nunca he notado el logo de Pepsi mientras jugaba.",1,IF(Hoja4!M81="Lo vi ocasionalmente mientras jugaba.",2,IF(Hoja4!M81="Lo vi con frecuencia mientras jugaba.",3,4)))</f>
        <v>2</v>
      </c>
      <c r="H81">
        <f>IF(Hoja4!N81="1 Nada en absoluto",1,IF(Hoja4!N81="2 Casi nada",2,IF(Hoja4!N81="3 Algo",3,IF(Hoja4!N81="4 Mucho",4,5))))</f>
        <v>3</v>
      </c>
      <c r="I81">
        <f>IF(Hoja4!O81="Logo de Pepsi",1,IF(Hoja4!O81="Latas de Pepsi",2,IF(Hoja4!O81="Máquinas expendedoras de Pepsi",3,4)))</f>
        <v>2</v>
      </c>
      <c r="J81">
        <f>IF(Hoja4!P81="Sí, tuve que recoger latas de Pepsi.",1,IF(Hoja4!P81="Sí, tuve que beber latas de Pepsi de una máquina expendedora.",2,IF(Hoja4!P81="Sí, había anuncios de Pepsi en todo el juego.",3,4)))</f>
        <v>1</v>
      </c>
      <c r="K81">
        <f>IF(Hoja4!Q81="Sí, el juego ha sido muy efectivo.",1,IF(Hoja4!Q81="Sí, el juego ha tenido un impacto positivo en mi recuerdo de Pepsi.",2,IF(Hoja4!Q81="No estoy seguro/a si el juego ha influido en mi recuerdo de Pepsi.",3,4)))</f>
        <v>1</v>
      </c>
      <c r="L81">
        <f>IF(Hoja4!R81="Mi actitud hacia la marca Pepsi ha mejorado significativamente.",1,IF(Hoja4!R81="No estoy seguro/a de cómo ha afectado el juego a mi actitud hacia la marca Pepsi.",4,IF(Hoja4!R81="Mi actitud hacia la marca Pepsi ha empeorado ligeramente.",3,2)))</f>
        <v>1</v>
      </c>
      <c r="M81">
        <f>IF(Hoja4!S81="Bastante prominente",1,IF(Hoja4!S81="Moderadamente visible",2,IF(Hoja4!S81="Poco visible",3,4)))</f>
        <v>1</v>
      </c>
      <c r="N81">
        <f>IF(Hoja4!T81="No, el juego no me ha influenciado para consumir Pepsi.",2,IF(Hoja4!T81="No estoy seguro/a si el juego ha tenido algún efecto en mi elección de consumir Pepsi.",3,IF(Hoja4!T81="No creo que el juego tenga ninguna relación con el consumo de Pepsi.",4,1)))</f>
        <v>2</v>
      </c>
      <c r="O81">
        <f>IF(Hoja4!U81="Sí, considero que el juego ha sido muy efectivo en promocionar la marca Pepsi.",1,IF(Hoja4!U81="Sí, en cierta medida, el juego ha tenido éxito en promocionar Pepsi.",2,IF(Hoja4!U81="No, el juego no ha tenido un impacto significativo en la promoción de Pepsi.",3,4)))</f>
        <v>3</v>
      </c>
      <c r="P81">
        <f>IF(Hoja4!V81="Excelente",1,IF(Hoja4!V81="Bueno",2,IF(Hoja4!V81="Regular",3,4)))</f>
        <v>1</v>
      </c>
      <c r="Q81">
        <f>IF(Hoja4!W81="Sí, me gustaría ver más juegos que incorporen marcas de manera creativa.",1,IF(Hoja4!W81="Sí, siempre y cuando la integración no sea intrusiva ni afecte la experiencia de juego.",2,IF(Hoja4!W81="No me importa si se incorporan marcas en los juegos.",3,4)))</f>
        <v>3</v>
      </c>
      <c r="R81" s="4">
        <f t="shared" si="6"/>
        <v>31</v>
      </c>
      <c r="S81">
        <f t="shared" si="7"/>
        <v>9</v>
      </c>
      <c r="T81">
        <f t="shared" si="8"/>
        <v>4</v>
      </c>
      <c r="U81">
        <f t="shared" si="9"/>
        <v>8</v>
      </c>
      <c r="V81">
        <f t="shared" si="10"/>
        <v>2</v>
      </c>
      <c r="W81">
        <f t="shared" si="11"/>
        <v>8</v>
      </c>
    </row>
    <row r="82" spans="2:23">
      <c r="B82" t="s">
        <v>227</v>
      </c>
      <c r="C82">
        <f>IF(Hoja4!I82="Una vez",1,IF(Hoja4!I82="Varias veces",2,IF(Hoja4!I82="Muchas veces",3,4)))</f>
        <v>2</v>
      </c>
      <c r="D82">
        <f>IF(Hoja4!J82="El interés en el personaje de Pepsiman.",1,IF(Hoja4!J82="La curiosidad por un juego relacionado con Pepsi.",2,IF(Hoja4!J82="La recomendación de amigos.",3,4)))</f>
        <v>3</v>
      </c>
      <c r="E82">
        <f>IF(Hoja4!K82="La he compartido con amigos o familiares cercanos.",1,IF(Hoja4!K82="La he compartido en redes sociales como Facebook, Twitter, o Instagram.",2,IF(Hoja4!K82="No he compartido mi experiencia con nadie.",3,4)))</f>
        <v>3</v>
      </c>
      <c r="F82">
        <f>IF(Hoja4!L82="Sí, definitivamente",1,IF(Hoja4!L82="Sí, un poco",2,IF(Hoja4!L82="No, no ha cambiado mi preferencia",3,4)))</f>
        <v>1</v>
      </c>
      <c r="G82">
        <f>IF(Hoja4!M82="Nunca he notado el logo de Pepsi mientras jugaba.",1,IF(Hoja4!M82="Lo vi ocasionalmente mientras jugaba.",2,IF(Hoja4!M82="Lo vi con frecuencia mientras jugaba.",3,4)))</f>
        <v>1</v>
      </c>
      <c r="H82">
        <f>IF(Hoja4!N82="1 Nada en absoluto",1,IF(Hoja4!N82="2 Casi nada",2,IF(Hoja4!N82="3 Algo",3,IF(Hoja4!N82="4 Mucho",4,5))))</f>
        <v>4</v>
      </c>
      <c r="I82">
        <f>IF(Hoja4!O82="Logo de Pepsi",1,IF(Hoja4!O82="Latas de Pepsi",2,IF(Hoja4!O82="Máquinas expendedoras de Pepsi",3,4)))</f>
        <v>3</v>
      </c>
      <c r="J82">
        <f>IF(Hoja4!P82="Sí, tuve que recoger latas de Pepsi.",1,IF(Hoja4!P82="Sí, tuve que beber latas de Pepsi de una máquina expendedora.",2,IF(Hoja4!P82="Sí, había anuncios de Pepsi en todo el juego.",3,4)))</f>
        <v>2</v>
      </c>
      <c r="K82">
        <f>IF(Hoja4!Q82="Sí, el juego ha sido muy efectivo.",1,IF(Hoja4!Q82="Sí, el juego ha tenido un impacto positivo en mi recuerdo de Pepsi.",2,IF(Hoja4!Q82="No estoy seguro/a si el juego ha influido en mi recuerdo de Pepsi.",3,4)))</f>
        <v>3</v>
      </c>
      <c r="L82">
        <f>IF(Hoja4!R82="Mi actitud hacia la marca Pepsi ha mejorado significativamente.",1,IF(Hoja4!R82="No estoy seguro/a de cómo ha afectado el juego a mi actitud hacia la marca Pepsi.",4,IF(Hoja4!R82="Mi actitud hacia la marca Pepsi ha empeorado ligeramente.",3,2)))</f>
        <v>3</v>
      </c>
      <c r="M82">
        <f>IF(Hoja4!S82="Bastante prominente",1,IF(Hoja4!S82="Moderadamente visible",2,IF(Hoja4!S82="Poco visible",3,4)))</f>
        <v>3</v>
      </c>
      <c r="N82">
        <f>IF(Hoja4!T82="No, el juego no me ha influenciado para consumir Pepsi.",2,IF(Hoja4!T82="No estoy seguro/a si el juego ha tenido algún efecto en mi elección de consumir Pepsi.",3,IF(Hoja4!T82="No creo que el juego tenga ninguna relación con el consumo de Pepsi.",4,1)))</f>
        <v>3</v>
      </c>
      <c r="O82">
        <f>IF(Hoja4!U82="Sí, considero que el juego ha sido muy efectivo en promocionar la marca Pepsi.",1,IF(Hoja4!U82="Sí, en cierta medida, el juego ha tenido éxito en promocionar Pepsi.",2,IF(Hoja4!U82="No, el juego no ha tenido un impacto significativo en la promoción de Pepsi.",3,4)))</f>
        <v>3</v>
      </c>
      <c r="P82">
        <f>IF(Hoja4!V82="Excelente",1,IF(Hoja4!V82="Bueno",2,IF(Hoja4!V82="Regular",3,4)))</f>
        <v>2</v>
      </c>
      <c r="Q82">
        <f>IF(Hoja4!W82="Sí, me gustaría ver más juegos que incorporen marcas de manera creativa.",1,IF(Hoja4!W82="Sí, siempre y cuando la integración no sea intrusiva ni afecte la experiencia de juego.",2,IF(Hoja4!W82="No me importa si se incorporan marcas en los juegos.",3,4)))</f>
        <v>3</v>
      </c>
      <c r="R82" s="4">
        <f t="shared" si="6"/>
        <v>39</v>
      </c>
      <c r="S82">
        <f t="shared" si="7"/>
        <v>8</v>
      </c>
      <c r="T82">
        <f t="shared" si="8"/>
        <v>4</v>
      </c>
      <c r="U82">
        <f t="shared" si="9"/>
        <v>10</v>
      </c>
      <c r="V82">
        <f t="shared" si="10"/>
        <v>6</v>
      </c>
      <c r="W82">
        <f t="shared" si="11"/>
        <v>11</v>
      </c>
    </row>
    <row r="83" spans="2:23">
      <c r="B83" t="s">
        <v>228</v>
      </c>
      <c r="C83">
        <f>IF(Hoja4!I83="Una vez",1,IF(Hoja4!I83="Varias veces",2,IF(Hoja4!I83="Muchas veces",3,4)))</f>
        <v>4</v>
      </c>
      <c r="D83">
        <f>IF(Hoja4!J83="El interés en el personaje de Pepsiman.",1,IF(Hoja4!J83="La curiosidad por un juego relacionado con Pepsi.",2,IF(Hoja4!J83="La recomendación de amigos.",3,4)))</f>
        <v>4</v>
      </c>
      <c r="E83">
        <f>IF(Hoja4!K83="La he compartido con amigos o familiares cercanos.",1,IF(Hoja4!K83="La he compartido en redes sociales como Facebook, Twitter, o Instagram.",2,IF(Hoja4!K83="No he compartido mi experiencia con nadie.",3,4)))</f>
        <v>3</v>
      </c>
      <c r="F83">
        <f>IF(Hoja4!L83="Sí, definitivamente",1,IF(Hoja4!L83="Sí, un poco",2,IF(Hoja4!L83="No, no ha cambiado mi preferencia",3,4)))</f>
        <v>3</v>
      </c>
      <c r="G83">
        <f>IF(Hoja4!M83="Nunca he notado el logo de Pepsi mientras jugaba.",1,IF(Hoja4!M83="Lo vi ocasionalmente mientras jugaba.",2,IF(Hoja4!M83="Lo vi con frecuencia mientras jugaba.",3,4)))</f>
        <v>4</v>
      </c>
      <c r="H83">
        <f>IF(Hoja4!N83="1 Nada en absoluto",1,IF(Hoja4!N83="2 Casi nada",2,IF(Hoja4!N83="3 Algo",3,IF(Hoja4!N83="4 Mucho",4,5))))</f>
        <v>5</v>
      </c>
      <c r="I83">
        <f>IF(Hoja4!O83="Logo de Pepsi",1,IF(Hoja4!O83="Latas de Pepsi",2,IF(Hoja4!O83="Máquinas expendedoras de Pepsi",3,4)))</f>
        <v>4</v>
      </c>
      <c r="J83">
        <f>IF(Hoja4!P83="Sí, tuve que recoger latas de Pepsi.",1,IF(Hoja4!P83="Sí, tuve que beber latas de Pepsi de una máquina expendedora.",2,IF(Hoja4!P83="Sí, había anuncios de Pepsi en todo el juego.",3,4)))</f>
        <v>1</v>
      </c>
      <c r="K83">
        <f>IF(Hoja4!Q83="Sí, el juego ha sido muy efectivo.",1,IF(Hoja4!Q83="Sí, el juego ha tenido un impacto positivo en mi recuerdo de Pepsi.",2,IF(Hoja4!Q83="No estoy seguro/a si el juego ha influido en mi recuerdo de Pepsi.",3,4)))</f>
        <v>2</v>
      </c>
      <c r="L83">
        <f>IF(Hoja4!R83="Mi actitud hacia la marca Pepsi ha mejorado significativamente.",1,IF(Hoja4!R83="No estoy seguro/a de cómo ha afectado el juego a mi actitud hacia la marca Pepsi.",4,IF(Hoja4!R83="Mi actitud hacia la marca Pepsi ha empeorado ligeramente.",3,2)))</f>
        <v>4</v>
      </c>
      <c r="M83">
        <f>IF(Hoja4!S83="Bastante prominente",1,IF(Hoja4!S83="Moderadamente visible",2,IF(Hoja4!S83="Poco visible",3,4)))</f>
        <v>1</v>
      </c>
      <c r="N83">
        <f>IF(Hoja4!T83="No, el juego no me ha influenciado para consumir Pepsi.",2,IF(Hoja4!T83="No estoy seguro/a si el juego ha tenido algún efecto en mi elección de consumir Pepsi.",3,IF(Hoja4!T83="No creo que el juego tenga ninguna relación con el consumo de Pepsi.",4,1)))</f>
        <v>1</v>
      </c>
      <c r="O83">
        <f>IF(Hoja4!U83="Sí, considero que el juego ha sido muy efectivo en promocionar la marca Pepsi.",1,IF(Hoja4!U83="Sí, en cierta medida, el juego ha tenido éxito en promocionar Pepsi.",2,IF(Hoja4!U83="No, el juego no ha tenido un impacto significativo en la promoción de Pepsi.",3,4)))</f>
        <v>1</v>
      </c>
      <c r="P83">
        <f>IF(Hoja4!V83="Excelente",1,IF(Hoja4!V83="Bueno",2,IF(Hoja4!V83="Regular",3,4)))</f>
        <v>2</v>
      </c>
      <c r="Q83">
        <f>IF(Hoja4!W83="Sí, me gustaría ver más juegos que incorporen marcas de manera creativa.",1,IF(Hoja4!W83="Sí, siempre y cuando la integración no sea intrusiva ni afecte la experiencia de juego.",2,IF(Hoja4!W83="No me importa si se incorporan marcas en los juegos.",3,4)))</f>
        <v>1</v>
      </c>
      <c r="R83" s="4">
        <f t="shared" si="6"/>
        <v>40</v>
      </c>
      <c r="S83">
        <f t="shared" si="7"/>
        <v>11</v>
      </c>
      <c r="T83">
        <f t="shared" si="8"/>
        <v>4</v>
      </c>
      <c r="U83">
        <f t="shared" si="9"/>
        <v>14</v>
      </c>
      <c r="V83">
        <f t="shared" si="10"/>
        <v>6</v>
      </c>
      <c r="W83">
        <f t="shared" si="11"/>
        <v>5</v>
      </c>
    </row>
    <row r="84" spans="2:23">
      <c r="B84" t="s">
        <v>229</v>
      </c>
      <c r="C84">
        <f>IF(Hoja4!I84="Una vez",1,IF(Hoja4!I84="Varias veces",2,IF(Hoja4!I84="Muchas veces",3,4)))</f>
        <v>4</v>
      </c>
      <c r="D84">
        <f>IF(Hoja4!J84="El interés en el personaje de Pepsiman.",1,IF(Hoja4!J84="La curiosidad por un juego relacionado con Pepsi.",2,IF(Hoja4!J84="La recomendación de amigos.",3,4)))</f>
        <v>4</v>
      </c>
      <c r="E84">
        <f>IF(Hoja4!K84="La he compartido con amigos o familiares cercanos.",1,IF(Hoja4!K84="La he compartido en redes sociales como Facebook, Twitter, o Instagram.",2,IF(Hoja4!K84="No he compartido mi experiencia con nadie.",3,4)))</f>
        <v>3</v>
      </c>
      <c r="F84">
        <f>IF(Hoja4!L84="Sí, definitivamente",1,IF(Hoja4!L84="Sí, un poco",2,IF(Hoja4!L84="No, no ha cambiado mi preferencia",3,4)))</f>
        <v>4</v>
      </c>
      <c r="G84">
        <f>IF(Hoja4!M84="Nunca he notado el logo de Pepsi mientras jugaba.",1,IF(Hoja4!M84="Lo vi ocasionalmente mientras jugaba.",2,IF(Hoja4!M84="Lo vi con frecuencia mientras jugaba.",3,4)))</f>
        <v>1</v>
      </c>
      <c r="H84">
        <f>IF(Hoja4!N84="1 Nada en absoluto",1,IF(Hoja4!N84="2 Casi nada",2,IF(Hoja4!N84="3 Algo",3,IF(Hoja4!N84="4 Mucho",4,5))))</f>
        <v>1</v>
      </c>
      <c r="I84">
        <f>IF(Hoja4!O84="Logo de Pepsi",1,IF(Hoja4!O84="Latas de Pepsi",2,IF(Hoja4!O84="Máquinas expendedoras de Pepsi",3,4)))</f>
        <v>4</v>
      </c>
      <c r="J84">
        <f>IF(Hoja4!P84="Sí, tuve que recoger latas de Pepsi.",1,IF(Hoja4!P84="Sí, tuve que beber latas de Pepsi de una máquina expendedora.",2,IF(Hoja4!P84="Sí, había anuncios de Pepsi en todo el juego.",3,4)))</f>
        <v>4</v>
      </c>
      <c r="K84">
        <f>IF(Hoja4!Q84="Sí, el juego ha sido muy efectivo.",1,IF(Hoja4!Q84="Sí, el juego ha tenido un impacto positivo en mi recuerdo de Pepsi.",2,IF(Hoja4!Q84="No estoy seguro/a si el juego ha influido en mi recuerdo de Pepsi.",3,4)))</f>
        <v>4</v>
      </c>
      <c r="L84">
        <f>IF(Hoja4!R84="Mi actitud hacia la marca Pepsi ha mejorado significativamente.",1,IF(Hoja4!R84="No estoy seguro/a de cómo ha afectado el juego a mi actitud hacia la marca Pepsi.",4,IF(Hoja4!R84="Mi actitud hacia la marca Pepsi ha empeorado ligeramente.",3,2)))</f>
        <v>4</v>
      </c>
      <c r="M84">
        <f>IF(Hoja4!S84="Bastante prominente",1,IF(Hoja4!S84="Moderadamente visible",2,IF(Hoja4!S84="Poco visible",3,4)))</f>
        <v>4</v>
      </c>
      <c r="N84">
        <f>IF(Hoja4!T84="No, el juego no me ha influenciado para consumir Pepsi.",2,IF(Hoja4!T84="No estoy seguro/a si el juego ha tenido algún efecto en mi elección de consumir Pepsi.",3,IF(Hoja4!T84="No creo que el juego tenga ninguna relación con el consumo de Pepsi.",4,1)))</f>
        <v>4</v>
      </c>
      <c r="O84">
        <f>IF(Hoja4!U84="Sí, considero que el juego ha sido muy efectivo en promocionar la marca Pepsi.",1,IF(Hoja4!U84="Sí, en cierta medida, el juego ha tenido éxito en promocionar Pepsi.",2,IF(Hoja4!U84="No, el juego no ha tenido un impacto significativo en la promoción de Pepsi.",3,4)))</f>
        <v>4</v>
      </c>
      <c r="P84">
        <f>IF(Hoja4!V84="Excelente",1,IF(Hoja4!V84="Bueno",2,IF(Hoja4!V84="Regular",3,4)))</f>
        <v>4</v>
      </c>
      <c r="Q84">
        <f>IF(Hoja4!W84="Sí, me gustaría ver más juegos que incorporen marcas de manera creativa.",1,IF(Hoja4!W84="Sí, siempre y cuando la integración no sea intrusiva ni afecte la experiencia de juego.",2,IF(Hoja4!W84="No me importa si se incorporan marcas en los juegos.",3,4)))</f>
        <v>4</v>
      </c>
      <c r="R84" s="4">
        <f t="shared" si="6"/>
        <v>53</v>
      </c>
      <c r="S84">
        <f t="shared" si="7"/>
        <v>11</v>
      </c>
      <c r="T84">
        <f t="shared" si="8"/>
        <v>8</v>
      </c>
      <c r="U84">
        <f t="shared" si="9"/>
        <v>10</v>
      </c>
      <c r="V84">
        <f t="shared" si="10"/>
        <v>8</v>
      </c>
      <c r="W84">
        <f t="shared" si="11"/>
        <v>16</v>
      </c>
    </row>
    <row r="85" spans="2:23">
      <c r="B85" t="s">
        <v>230</v>
      </c>
      <c r="C85">
        <f>IF(Hoja4!I85="Una vez",1,IF(Hoja4!I85="Varias veces",2,IF(Hoja4!I85="Muchas veces",3,4)))</f>
        <v>1</v>
      </c>
      <c r="D85">
        <f>IF(Hoja4!J85="El interés en el personaje de Pepsiman.",1,IF(Hoja4!J85="La curiosidad por un juego relacionado con Pepsi.",2,IF(Hoja4!J85="La recomendación de amigos.",3,4)))</f>
        <v>4</v>
      </c>
      <c r="E85">
        <f>IF(Hoja4!K85="La he compartido con amigos o familiares cercanos.",1,IF(Hoja4!K85="La he compartido en redes sociales como Facebook, Twitter, o Instagram.",2,IF(Hoja4!K85="No he compartido mi experiencia con nadie.",3,4)))</f>
        <v>3</v>
      </c>
      <c r="F85">
        <f>IF(Hoja4!L85="Sí, definitivamente",1,IF(Hoja4!L85="Sí, un poco",2,IF(Hoja4!L85="No, no ha cambiado mi preferencia",3,4)))</f>
        <v>4</v>
      </c>
      <c r="G85">
        <f>IF(Hoja4!M85="Nunca he notado el logo de Pepsi mientras jugaba.",1,IF(Hoja4!M85="Lo vi ocasionalmente mientras jugaba.",2,IF(Hoja4!M85="Lo vi con frecuencia mientras jugaba.",3,4)))</f>
        <v>1</v>
      </c>
      <c r="H85">
        <f>IF(Hoja4!N85="1 Nada en absoluto",1,IF(Hoja4!N85="2 Casi nada",2,IF(Hoja4!N85="3 Algo",3,IF(Hoja4!N85="4 Mucho",4,5))))</f>
        <v>1</v>
      </c>
      <c r="I85">
        <f>IF(Hoja4!O85="Logo de Pepsi",1,IF(Hoja4!O85="Latas de Pepsi",2,IF(Hoja4!O85="Máquinas expendedoras de Pepsi",3,4)))</f>
        <v>2</v>
      </c>
      <c r="J85">
        <f>IF(Hoja4!P85="Sí, tuve que recoger latas de Pepsi.",1,IF(Hoja4!P85="Sí, tuve que beber latas de Pepsi de una máquina expendedora.",2,IF(Hoja4!P85="Sí, había anuncios de Pepsi en todo el juego.",3,4)))</f>
        <v>4</v>
      </c>
      <c r="K85">
        <f>IF(Hoja4!Q85="Sí, el juego ha sido muy efectivo.",1,IF(Hoja4!Q85="Sí, el juego ha tenido un impacto positivo en mi recuerdo de Pepsi.",2,IF(Hoja4!Q85="No estoy seguro/a si el juego ha influido en mi recuerdo de Pepsi.",3,4)))</f>
        <v>3</v>
      </c>
      <c r="L85">
        <f>IF(Hoja4!R85="Mi actitud hacia la marca Pepsi ha mejorado significativamente.",1,IF(Hoja4!R85="No estoy seguro/a de cómo ha afectado el juego a mi actitud hacia la marca Pepsi.",4,IF(Hoja4!R85="Mi actitud hacia la marca Pepsi ha empeorado ligeramente.",3,2)))</f>
        <v>4</v>
      </c>
      <c r="M85">
        <f>IF(Hoja4!S85="Bastante prominente",1,IF(Hoja4!S85="Moderadamente visible",2,IF(Hoja4!S85="Poco visible",3,4)))</f>
        <v>3</v>
      </c>
      <c r="N85">
        <f>IF(Hoja4!T85="No, el juego no me ha influenciado para consumir Pepsi.",2,IF(Hoja4!T85="No estoy seguro/a si el juego ha tenido algún efecto en mi elección de consumir Pepsi.",3,IF(Hoja4!T85="No creo que el juego tenga ninguna relación con el consumo de Pepsi.",4,1)))</f>
        <v>3</v>
      </c>
      <c r="O85">
        <f>IF(Hoja4!U85="Sí, considero que el juego ha sido muy efectivo en promocionar la marca Pepsi.",1,IF(Hoja4!U85="Sí, en cierta medida, el juego ha tenido éxito en promocionar Pepsi.",2,IF(Hoja4!U85="No, el juego no ha tenido un impacto significativo en la promoción de Pepsi.",3,4)))</f>
        <v>4</v>
      </c>
      <c r="P85">
        <f>IF(Hoja4!V85="Excelente",1,IF(Hoja4!V85="Bueno",2,IF(Hoja4!V85="Regular",3,4)))</f>
        <v>3</v>
      </c>
      <c r="Q85">
        <f>IF(Hoja4!W85="Sí, me gustaría ver más juegos que incorporen marcas de manera creativa.",1,IF(Hoja4!W85="Sí, siempre y cuando la integración no sea intrusiva ni afecte la experiencia de juego.",2,IF(Hoja4!W85="No me importa si se incorporan marcas en los juegos.",3,4)))</f>
        <v>1</v>
      </c>
      <c r="R85" s="4">
        <f t="shared" si="6"/>
        <v>41</v>
      </c>
      <c r="S85">
        <f t="shared" si="7"/>
        <v>8</v>
      </c>
      <c r="T85">
        <f t="shared" si="8"/>
        <v>7</v>
      </c>
      <c r="U85">
        <f t="shared" si="9"/>
        <v>8</v>
      </c>
      <c r="V85">
        <f t="shared" si="10"/>
        <v>7</v>
      </c>
      <c r="W85">
        <f t="shared" si="11"/>
        <v>11</v>
      </c>
    </row>
    <row r="86" spans="2:23">
      <c r="B86" t="s">
        <v>231</v>
      </c>
      <c r="C86">
        <f>IF(Hoja4!I86="Una vez",1,IF(Hoja4!I86="Varias veces",2,IF(Hoja4!I86="Muchas veces",3,4)))</f>
        <v>1</v>
      </c>
      <c r="D86">
        <f>IF(Hoja4!J86="El interés en el personaje de Pepsiman.",1,IF(Hoja4!J86="La curiosidad por un juego relacionado con Pepsi.",2,IF(Hoja4!J86="La recomendación de amigos.",3,4)))</f>
        <v>3</v>
      </c>
      <c r="E86">
        <f>IF(Hoja4!K86="La he compartido con amigos o familiares cercanos.",1,IF(Hoja4!K86="La he compartido en redes sociales como Facebook, Twitter, o Instagram.",2,IF(Hoja4!K86="No he compartido mi experiencia con nadie.",3,4)))</f>
        <v>3</v>
      </c>
      <c r="F86">
        <f>IF(Hoja4!L86="Sí, definitivamente",1,IF(Hoja4!L86="Sí, un poco",2,IF(Hoja4!L86="No, no ha cambiado mi preferencia",3,4)))</f>
        <v>3</v>
      </c>
      <c r="G86">
        <f>IF(Hoja4!M86="Nunca he notado el logo de Pepsi mientras jugaba.",1,IF(Hoja4!M86="Lo vi ocasionalmente mientras jugaba.",2,IF(Hoja4!M86="Lo vi con frecuencia mientras jugaba.",3,4)))</f>
        <v>1</v>
      </c>
      <c r="H86">
        <f>IF(Hoja4!N86="1 Nada en absoluto",1,IF(Hoja4!N86="2 Casi nada",2,IF(Hoja4!N86="3 Algo",3,IF(Hoja4!N86="4 Mucho",4,5))))</f>
        <v>2</v>
      </c>
      <c r="I86">
        <f>IF(Hoja4!O86="Logo de Pepsi",1,IF(Hoja4!O86="Latas de Pepsi",2,IF(Hoja4!O86="Máquinas expendedoras de Pepsi",3,4)))</f>
        <v>1</v>
      </c>
      <c r="J86">
        <f>IF(Hoja4!P86="Sí, tuve que recoger latas de Pepsi.",1,IF(Hoja4!P86="Sí, tuve que beber latas de Pepsi de una máquina expendedora.",2,IF(Hoja4!P86="Sí, había anuncios de Pepsi en todo el juego.",3,4)))</f>
        <v>1</v>
      </c>
      <c r="K86">
        <f>IF(Hoja4!Q86="Sí, el juego ha sido muy efectivo.",1,IF(Hoja4!Q86="Sí, el juego ha tenido un impacto positivo en mi recuerdo de Pepsi.",2,IF(Hoja4!Q86="No estoy seguro/a si el juego ha influido en mi recuerdo de Pepsi.",3,4)))</f>
        <v>2</v>
      </c>
      <c r="L86">
        <f>IF(Hoja4!R86="Mi actitud hacia la marca Pepsi ha mejorado significativamente.",1,IF(Hoja4!R86="No estoy seguro/a de cómo ha afectado el juego a mi actitud hacia la marca Pepsi.",4,IF(Hoja4!R86="Mi actitud hacia la marca Pepsi ha empeorado ligeramente.",3,2)))</f>
        <v>2</v>
      </c>
      <c r="M86">
        <f>IF(Hoja4!S86="Bastante prominente",1,IF(Hoja4!S86="Moderadamente visible",2,IF(Hoja4!S86="Poco visible",3,4)))</f>
        <v>1</v>
      </c>
      <c r="N86">
        <f>IF(Hoja4!T86="No, el juego no me ha influenciado para consumir Pepsi.",2,IF(Hoja4!T86="No estoy seguro/a si el juego ha tenido algún efecto en mi elección de consumir Pepsi.",3,IF(Hoja4!T86="No creo que el juego tenga ninguna relación con el consumo de Pepsi.",4,1)))</f>
        <v>2</v>
      </c>
      <c r="O86">
        <f>IF(Hoja4!U86="Sí, considero que el juego ha sido muy efectivo en promocionar la marca Pepsi.",1,IF(Hoja4!U86="Sí, en cierta medida, el juego ha tenido éxito en promocionar Pepsi.",2,IF(Hoja4!U86="No, el juego no ha tenido un impacto significativo en la promoción de Pepsi.",3,4)))</f>
        <v>3</v>
      </c>
      <c r="P86">
        <f>IF(Hoja4!V86="Excelente",1,IF(Hoja4!V86="Bueno",2,IF(Hoja4!V86="Regular",3,4)))</f>
        <v>3</v>
      </c>
      <c r="Q86">
        <f>IF(Hoja4!W86="Sí, me gustaría ver más juegos que incorporen marcas de manera creativa.",1,IF(Hoja4!W86="Sí, siempre y cuando la integración no sea intrusiva ni afecte la experiencia de juego.",2,IF(Hoja4!W86="No me importa si se incorporan marcas en los juegos.",3,4)))</f>
        <v>2</v>
      </c>
      <c r="R86" s="4">
        <f t="shared" si="6"/>
        <v>30</v>
      </c>
      <c r="S86">
        <f t="shared" si="7"/>
        <v>7</v>
      </c>
      <c r="T86">
        <f t="shared" si="8"/>
        <v>5</v>
      </c>
      <c r="U86">
        <f t="shared" si="9"/>
        <v>5</v>
      </c>
      <c r="V86">
        <f t="shared" si="10"/>
        <v>4</v>
      </c>
      <c r="W86">
        <f t="shared" si="11"/>
        <v>9</v>
      </c>
    </row>
    <row r="87" spans="2:23">
      <c r="B87" t="s">
        <v>232</v>
      </c>
      <c r="C87">
        <f>IF(Hoja4!I87="Una vez",1,IF(Hoja4!I87="Varias veces",2,IF(Hoja4!I87="Muchas veces",3,4)))</f>
        <v>2</v>
      </c>
      <c r="D87">
        <f>IF(Hoja4!J87="El interés en el personaje de Pepsiman.",1,IF(Hoja4!J87="La curiosidad por un juego relacionado con Pepsi.",2,IF(Hoja4!J87="La recomendación de amigos.",3,4)))</f>
        <v>2</v>
      </c>
      <c r="E87">
        <f>IF(Hoja4!K87="La he compartido con amigos o familiares cercanos.",1,IF(Hoja4!K87="La he compartido en redes sociales como Facebook, Twitter, o Instagram.",2,IF(Hoja4!K87="No he compartido mi experiencia con nadie.",3,4)))</f>
        <v>2</v>
      </c>
      <c r="F87">
        <f>IF(Hoja4!L87="Sí, definitivamente",1,IF(Hoja4!L87="Sí, un poco",2,IF(Hoja4!L87="No, no ha cambiado mi preferencia",3,4)))</f>
        <v>2</v>
      </c>
      <c r="G87">
        <f>IF(Hoja4!M87="Nunca he notado el logo de Pepsi mientras jugaba.",1,IF(Hoja4!M87="Lo vi ocasionalmente mientras jugaba.",2,IF(Hoja4!M87="Lo vi con frecuencia mientras jugaba.",3,4)))</f>
        <v>2</v>
      </c>
      <c r="H87">
        <f>IF(Hoja4!N87="1 Nada en absoluto",1,IF(Hoja4!N87="2 Casi nada",2,IF(Hoja4!N87="3 Algo",3,IF(Hoja4!N87="4 Mucho",4,5))))</f>
        <v>2</v>
      </c>
      <c r="I87">
        <f>IF(Hoja4!O87="Logo de Pepsi",1,IF(Hoja4!O87="Latas de Pepsi",2,IF(Hoja4!O87="Máquinas expendedoras de Pepsi",3,4)))</f>
        <v>2</v>
      </c>
      <c r="J87">
        <f>IF(Hoja4!P87="Sí, tuve que recoger latas de Pepsi.",1,IF(Hoja4!P87="Sí, tuve que beber latas de Pepsi de una máquina expendedora.",2,IF(Hoja4!P87="Sí, había anuncios de Pepsi en todo el juego.",3,4)))</f>
        <v>2</v>
      </c>
      <c r="K87">
        <f>IF(Hoja4!Q87="Sí, el juego ha sido muy efectivo.",1,IF(Hoja4!Q87="Sí, el juego ha tenido un impacto positivo en mi recuerdo de Pepsi.",2,IF(Hoja4!Q87="No estoy seguro/a si el juego ha influido en mi recuerdo de Pepsi.",3,4)))</f>
        <v>2</v>
      </c>
      <c r="L87">
        <f>IF(Hoja4!R87="Mi actitud hacia la marca Pepsi ha mejorado significativamente.",1,IF(Hoja4!R87="No estoy seguro/a de cómo ha afectado el juego a mi actitud hacia la marca Pepsi.",4,IF(Hoja4!R87="Mi actitud hacia la marca Pepsi ha empeorado ligeramente.",3,2)))</f>
        <v>1</v>
      </c>
      <c r="M87">
        <f>IF(Hoja4!S87="Bastante prominente",1,IF(Hoja4!S87="Moderadamente visible",2,IF(Hoja4!S87="Poco visible",3,4)))</f>
        <v>3</v>
      </c>
      <c r="N87">
        <f>IF(Hoja4!T87="No, el juego no me ha influenciado para consumir Pepsi.",2,IF(Hoja4!T87="No estoy seguro/a si el juego ha tenido algún efecto en mi elección de consumir Pepsi.",3,IF(Hoja4!T87="No creo que el juego tenga ninguna relación con el consumo de Pepsi.",4,1)))</f>
        <v>1</v>
      </c>
      <c r="O87">
        <f>IF(Hoja4!U87="Sí, considero que el juego ha sido muy efectivo en promocionar la marca Pepsi.",1,IF(Hoja4!U87="Sí, en cierta medida, el juego ha tenido éxito en promocionar Pepsi.",2,IF(Hoja4!U87="No, el juego no ha tenido un impacto significativo en la promoción de Pepsi.",3,4)))</f>
        <v>1</v>
      </c>
      <c r="P87">
        <f>IF(Hoja4!V87="Excelente",1,IF(Hoja4!V87="Bueno",2,IF(Hoja4!V87="Regular",3,4)))</f>
        <v>3</v>
      </c>
      <c r="Q87">
        <f>IF(Hoja4!W87="Sí, me gustaría ver más juegos que incorporen marcas de manera creativa.",1,IF(Hoja4!W87="Sí, siempre y cuando la integración no sea intrusiva ni afecte la experiencia de juego.",2,IF(Hoja4!W87="No me importa si se incorporan marcas en los juegos.",3,4)))</f>
        <v>3</v>
      </c>
      <c r="R87" s="4">
        <f t="shared" si="6"/>
        <v>30</v>
      </c>
      <c r="S87">
        <f t="shared" si="7"/>
        <v>6</v>
      </c>
      <c r="T87">
        <f t="shared" si="8"/>
        <v>3</v>
      </c>
      <c r="U87">
        <f t="shared" si="9"/>
        <v>8</v>
      </c>
      <c r="V87">
        <f t="shared" si="10"/>
        <v>3</v>
      </c>
      <c r="W87">
        <f t="shared" si="11"/>
        <v>10</v>
      </c>
    </row>
    <row r="88" spans="2:23">
      <c r="B88" t="s">
        <v>233</v>
      </c>
      <c r="C88">
        <f>IF(Hoja4!I88="Una vez",1,IF(Hoja4!I88="Varias veces",2,IF(Hoja4!I88="Muchas veces",3,4)))</f>
        <v>4</v>
      </c>
      <c r="D88">
        <f>IF(Hoja4!J88="El interés en el personaje de Pepsiman.",1,IF(Hoja4!J88="La curiosidad por un juego relacionado con Pepsi.",2,IF(Hoja4!J88="La recomendación de amigos.",3,4)))</f>
        <v>4</v>
      </c>
      <c r="E88">
        <f>IF(Hoja4!K88="La he compartido con amigos o familiares cercanos.",1,IF(Hoja4!K88="La he compartido en redes sociales como Facebook, Twitter, o Instagram.",2,IF(Hoja4!K88="No he compartido mi experiencia con nadie.",3,4)))</f>
        <v>3</v>
      </c>
      <c r="F88">
        <f>IF(Hoja4!L88="Sí, definitivamente",1,IF(Hoja4!L88="Sí, un poco",2,IF(Hoja4!L88="No, no ha cambiado mi preferencia",3,4)))</f>
        <v>4</v>
      </c>
      <c r="G88">
        <f>IF(Hoja4!M88="Nunca he notado el logo de Pepsi mientras jugaba.",1,IF(Hoja4!M88="Lo vi ocasionalmente mientras jugaba.",2,IF(Hoja4!M88="Lo vi con frecuencia mientras jugaba.",3,4)))</f>
        <v>4</v>
      </c>
      <c r="H88">
        <f>IF(Hoja4!N88="1 Nada en absoluto",1,IF(Hoja4!N88="2 Casi nada",2,IF(Hoja4!N88="3 Algo",3,IF(Hoja4!N88="4 Mucho",4,5))))</f>
        <v>1</v>
      </c>
      <c r="I88">
        <f>IF(Hoja4!O88="Logo de Pepsi",1,IF(Hoja4!O88="Latas de Pepsi",2,IF(Hoja4!O88="Máquinas expendedoras de Pepsi",3,4)))</f>
        <v>4</v>
      </c>
      <c r="J88">
        <f>IF(Hoja4!P88="Sí, tuve que recoger latas de Pepsi.",1,IF(Hoja4!P88="Sí, tuve que beber latas de Pepsi de una máquina expendedora.",2,IF(Hoja4!P88="Sí, había anuncios de Pepsi en todo el juego.",3,4)))</f>
        <v>4</v>
      </c>
      <c r="K88">
        <f>IF(Hoja4!Q88="Sí, el juego ha sido muy efectivo.",1,IF(Hoja4!Q88="Sí, el juego ha tenido un impacto positivo en mi recuerdo de Pepsi.",2,IF(Hoja4!Q88="No estoy seguro/a si el juego ha influido en mi recuerdo de Pepsi.",3,4)))</f>
        <v>4</v>
      </c>
      <c r="L88">
        <f>IF(Hoja4!R88="Mi actitud hacia la marca Pepsi ha mejorado significativamente.",1,IF(Hoja4!R88="No estoy seguro/a de cómo ha afectado el juego a mi actitud hacia la marca Pepsi.",4,IF(Hoja4!R88="Mi actitud hacia la marca Pepsi ha empeorado ligeramente.",3,2)))</f>
        <v>4</v>
      </c>
      <c r="M88">
        <f>IF(Hoja4!S88="Bastante prominente",1,IF(Hoja4!S88="Moderadamente visible",2,IF(Hoja4!S88="Poco visible",3,4)))</f>
        <v>4</v>
      </c>
      <c r="N88">
        <f>IF(Hoja4!T88="No, el juego no me ha influenciado para consumir Pepsi.",2,IF(Hoja4!T88="No estoy seguro/a si el juego ha tenido algún efecto en mi elección de consumir Pepsi.",3,IF(Hoja4!T88="No creo que el juego tenga ninguna relación con el consumo de Pepsi.",4,1)))</f>
        <v>4</v>
      </c>
      <c r="O88">
        <f>IF(Hoja4!U88="Sí, considero que el juego ha sido muy efectivo en promocionar la marca Pepsi.",1,IF(Hoja4!U88="Sí, en cierta medida, el juego ha tenido éxito en promocionar Pepsi.",2,IF(Hoja4!U88="No, el juego no ha tenido un impacto significativo en la promoción de Pepsi.",3,4)))</f>
        <v>4</v>
      </c>
      <c r="P88">
        <f>IF(Hoja4!V88="Excelente",1,IF(Hoja4!V88="Bueno",2,IF(Hoja4!V88="Regular",3,4)))</f>
        <v>4</v>
      </c>
      <c r="Q88">
        <f>IF(Hoja4!W88="Sí, me gustaría ver más juegos que incorporen marcas de manera creativa.",1,IF(Hoja4!W88="Sí, siempre y cuando la integración no sea intrusiva ni afecte la experiencia de juego.",2,IF(Hoja4!W88="No me importa si se incorporan marcas en los juegos.",3,4)))</f>
        <v>4</v>
      </c>
      <c r="R88" s="4">
        <f t="shared" si="6"/>
        <v>56</v>
      </c>
      <c r="S88">
        <f t="shared" si="7"/>
        <v>11</v>
      </c>
      <c r="T88">
        <f t="shared" si="8"/>
        <v>8</v>
      </c>
      <c r="U88">
        <f t="shared" si="9"/>
        <v>13</v>
      </c>
      <c r="V88">
        <f t="shared" si="10"/>
        <v>8</v>
      </c>
      <c r="W88">
        <f t="shared" si="11"/>
        <v>16</v>
      </c>
    </row>
    <row r="89" spans="2:23">
      <c r="B89" t="s">
        <v>234</v>
      </c>
      <c r="C89">
        <f>IF(Hoja4!I89="Una vez",1,IF(Hoja4!I89="Varias veces",2,IF(Hoja4!I89="Muchas veces",3,4)))</f>
        <v>1</v>
      </c>
      <c r="D89">
        <f>IF(Hoja4!J89="El interés en el personaje de Pepsiman.",1,IF(Hoja4!J89="La curiosidad por un juego relacionado con Pepsi.",2,IF(Hoja4!J89="La recomendación de amigos.",3,4)))</f>
        <v>1</v>
      </c>
      <c r="E89">
        <f>IF(Hoja4!K89="La he compartido con amigos o familiares cercanos.",1,IF(Hoja4!K89="La he compartido en redes sociales como Facebook, Twitter, o Instagram.",2,IF(Hoja4!K89="No he compartido mi experiencia con nadie.",3,4)))</f>
        <v>1</v>
      </c>
      <c r="F89">
        <f>IF(Hoja4!L89="Sí, definitivamente",1,IF(Hoja4!L89="Sí, un poco",2,IF(Hoja4!L89="No, no ha cambiado mi preferencia",3,4)))</f>
        <v>2</v>
      </c>
      <c r="G89">
        <f>IF(Hoja4!M89="Nunca he notado el logo de Pepsi mientras jugaba.",1,IF(Hoja4!M89="Lo vi ocasionalmente mientras jugaba.",2,IF(Hoja4!M89="Lo vi con frecuencia mientras jugaba.",3,4)))</f>
        <v>2</v>
      </c>
      <c r="H89">
        <f>IF(Hoja4!N89="1 Nada en absoluto",1,IF(Hoja4!N89="2 Casi nada",2,IF(Hoja4!N89="3 Algo",3,IF(Hoja4!N89="4 Mucho",4,5))))</f>
        <v>2</v>
      </c>
      <c r="I89">
        <f>IF(Hoja4!O89="Logo de Pepsi",1,IF(Hoja4!O89="Latas de Pepsi",2,IF(Hoja4!O89="Máquinas expendedoras de Pepsi",3,4)))</f>
        <v>2</v>
      </c>
      <c r="J89">
        <f>IF(Hoja4!P89="Sí, tuve que recoger latas de Pepsi.",1,IF(Hoja4!P89="Sí, tuve que beber latas de Pepsi de una máquina expendedora.",2,IF(Hoja4!P89="Sí, había anuncios de Pepsi en todo el juego.",3,4)))</f>
        <v>1</v>
      </c>
      <c r="K89">
        <f>IF(Hoja4!Q89="Sí, el juego ha sido muy efectivo.",1,IF(Hoja4!Q89="Sí, el juego ha tenido un impacto positivo en mi recuerdo de Pepsi.",2,IF(Hoja4!Q89="No estoy seguro/a si el juego ha influido en mi recuerdo de Pepsi.",3,4)))</f>
        <v>1</v>
      </c>
      <c r="L89">
        <f>IF(Hoja4!R89="Mi actitud hacia la marca Pepsi ha mejorado significativamente.",1,IF(Hoja4!R89="No estoy seguro/a de cómo ha afectado el juego a mi actitud hacia la marca Pepsi.",4,IF(Hoja4!R89="Mi actitud hacia la marca Pepsi ha empeorado ligeramente.",3,2)))</f>
        <v>1</v>
      </c>
      <c r="M89">
        <f>IF(Hoja4!S89="Bastante prominente",1,IF(Hoja4!S89="Moderadamente visible",2,IF(Hoja4!S89="Poco visible",3,4)))</f>
        <v>2</v>
      </c>
      <c r="N89">
        <f>IF(Hoja4!T89="No, el juego no me ha influenciado para consumir Pepsi.",2,IF(Hoja4!T89="No estoy seguro/a si el juego ha tenido algún efecto en mi elección de consumir Pepsi.",3,IF(Hoja4!T89="No creo que el juego tenga ninguna relación con el consumo de Pepsi.",4,1)))</f>
        <v>1</v>
      </c>
      <c r="O89">
        <f>IF(Hoja4!U89="Sí, considero que el juego ha sido muy efectivo en promocionar la marca Pepsi.",1,IF(Hoja4!U89="Sí, en cierta medida, el juego ha tenido éxito en promocionar Pepsi.",2,IF(Hoja4!U89="No, el juego no ha tenido un impacto significativo en la promoción de Pepsi.",3,4)))</f>
        <v>1</v>
      </c>
      <c r="P89">
        <f>IF(Hoja4!V89="Excelente",1,IF(Hoja4!V89="Bueno",2,IF(Hoja4!V89="Regular",3,4)))</f>
        <v>2</v>
      </c>
      <c r="Q89">
        <f>IF(Hoja4!W89="Sí, me gustaría ver más juegos que incorporen marcas de manera creativa.",1,IF(Hoja4!W89="Sí, siempre y cuando la integración no sea intrusiva ni afecte la experiencia de juego.",2,IF(Hoja4!W89="No me importa si se incorporan marcas en los juegos.",3,4)))</f>
        <v>1</v>
      </c>
      <c r="R89" s="4">
        <f t="shared" si="6"/>
        <v>21</v>
      </c>
      <c r="S89">
        <f t="shared" si="7"/>
        <v>3</v>
      </c>
      <c r="T89">
        <f t="shared" si="8"/>
        <v>3</v>
      </c>
      <c r="U89">
        <f t="shared" si="9"/>
        <v>7</v>
      </c>
      <c r="V89">
        <f t="shared" si="10"/>
        <v>2</v>
      </c>
      <c r="W89">
        <f t="shared" si="11"/>
        <v>6</v>
      </c>
    </row>
    <row r="90" spans="2:23">
      <c r="B90" t="s">
        <v>235</v>
      </c>
      <c r="C90">
        <f>IF(Hoja4!I90="Una vez",1,IF(Hoja4!I90="Varias veces",2,IF(Hoja4!I90="Muchas veces",3,4)))</f>
        <v>4</v>
      </c>
      <c r="D90">
        <f>IF(Hoja4!J90="El interés en el personaje de Pepsiman.",1,IF(Hoja4!J90="La curiosidad por un juego relacionado con Pepsi.",2,IF(Hoja4!J90="La recomendación de amigos.",3,4)))</f>
        <v>2</v>
      </c>
      <c r="E90">
        <f>IF(Hoja4!K90="La he compartido con amigos o familiares cercanos.",1,IF(Hoja4!K90="La he compartido en redes sociales como Facebook, Twitter, o Instagram.",2,IF(Hoja4!K90="No he compartido mi experiencia con nadie.",3,4)))</f>
        <v>3</v>
      </c>
      <c r="F90">
        <f>IF(Hoja4!L90="Sí, definitivamente",1,IF(Hoja4!L90="Sí, un poco",2,IF(Hoja4!L90="No, no ha cambiado mi preferencia",3,4)))</f>
        <v>3</v>
      </c>
      <c r="G90">
        <f>IF(Hoja4!M90="Nunca he notado el logo de Pepsi mientras jugaba.",1,IF(Hoja4!M90="Lo vi ocasionalmente mientras jugaba.",2,IF(Hoja4!M90="Lo vi con frecuencia mientras jugaba.",3,4)))</f>
        <v>2</v>
      </c>
      <c r="H90">
        <f>IF(Hoja4!N90="1 Nada en absoluto",1,IF(Hoja4!N90="2 Casi nada",2,IF(Hoja4!N90="3 Algo",3,IF(Hoja4!N90="4 Mucho",4,5))))</f>
        <v>3</v>
      </c>
      <c r="I90">
        <f>IF(Hoja4!O90="Logo de Pepsi",1,IF(Hoja4!O90="Latas de Pepsi",2,IF(Hoja4!O90="Máquinas expendedoras de Pepsi",3,4)))</f>
        <v>2</v>
      </c>
      <c r="J90">
        <f>IF(Hoja4!P90="Sí, tuve que recoger latas de Pepsi.",1,IF(Hoja4!P90="Sí, tuve que beber latas de Pepsi de una máquina expendedora.",2,IF(Hoja4!P90="Sí, había anuncios de Pepsi en todo el juego.",3,4)))</f>
        <v>1</v>
      </c>
      <c r="K90">
        <f>IF(Hoja4!Q90="Sí, el juego ha sido muy efectivo.",1,IF(Hoja4!Q90="Sí, el juego ha tenido un impacto positivo en mi recuerdo de Pepsi.",2,IF(Hoja4!Q90="No estoy seguro/a si el juego ha influido en mi recuerdo de Pepsi.",3,4)))</f>
        <v>1</v>
      </c>
      <c r="L90">
        <f>IF(Hoja4!R90="Mi actitud hacia la marca Pepsi ha mejorado significativamente.",1,IF(Hoja4!R90="No estoy seguro/a de cómo ha afectado el juego a mi actitud hacia la marca Pepsi.",4,IF(Hoja4!R90="Mi actitud hacia la marca Pepsi ha empeorado ligeramente.",3,2)))</f>
        <v>2</v>
      </c>
      <c r="M90">
        <f>IF(Hoja4!S90="Bastante prominente",1,IF(Hoja4!S90="Moderadamente visible",2,IF(Hoja4!S90="Poco visible",3,4)))</f>
        <v>3</v>
      </c>
      <c r="N90">
        <f>IF(Hoja4!T90="No, el juego no me ha influenciado para consumir Pepsi.",2,IF(Hoja4!T90="No estoy seguro/a si el juego ha tenido algún efecto en mi elección de consumir Pepsi.",3,IF(Hoja4!T90="No creo que el juego tenga ninguna relación con el consumo de Pepsi.",4,1)))</f>
        <v>3</v>
      </c>
      <c r="O90">
        <f>IF(Hoja4!U90="Sí, considero que el juego ha sido muy efectivo en promocionar la marca Pepsi.",1,IF(Hoja4!U90="Sí, en cierta medida, el juego ha tenido éxito en promocionar Pepsi.",2,IF(Hoja4!U90="No, el juego no ha tenido un impacto significativo en la promoción de Pepsi.",3,4)))</f>
        <v>3</v>
      </c>
      <c r="P90">
        <f>IF(Hoja4!V90="Excelente",1,IF(Hoja4!V90="Bueno",2,IF(Hoja4!V90="Regular",3,4)))</f>
        <v>2</v>
      </c>
      <c r="Q90">
        <f>IF(Hoja4!W90="Sí, me gustaría ver más juegos que incorporen marcas de manera creativa.",1,IF(Hoja4!W90="Sí, siempre y cuando la integración no sea intrusiva ni afecte la experiencia de juego.",2,IF(Hoja4!W90="No me importa si se incorporan marcas en los juegos.",3,4)))</f>
        <v>1</v>
      </c>
      <c r="R90" s="4">
        <f t="shared" si="6"/>
        <v>35</v>
      </c>
      <c r="S90">
        <f t="shared" si="7"/>
        <v>9</v>
      </c>
      <c r="T90">
        <f t="shared" si="8"/>
        <v>6</v>
      </c>
      <c r="U90">
        <f t="shared" si="9"/>
        <v>8</v>
      </c>
      <c r="V90">
        <f t="shared" si="10"/>
        <v>3</v>
      </c>
      <c r="W90">
        <f t="shared" si="11"/>
        <v>9</v>
      </c>
    </row>
    <row r="91" spans="2:23">
      <c r="B91" t="s">
        <v>236</v>
      </c>
      <c r="C91">
        <f>IF(Hoja4!I91="Una vez",1,IF(Hoja4!I91="Varias veces",2,IF(Hoja4!I91="Muchas veces",3,4)))</f>
        <v>3</v>
      </c>
      <c r="D91">
        <f>IF(Hoja4!J91="El interés en el personaje de Pepsiman.",1,IF(Hoja4!J91="La curiosidad por un juego relacionado con Pepsi.",2,IF(Hoja4!J91="La recomendación de amigos.",3,4)))</f>
        <v>1</v>
      </c>
      <c r="E91">
        <f>IF(Hoja4!K91="La he compartido con amigos o familiares cercanos.",1,IF(Hoja4!K91="La he compartido en redes sociales como Facebook, Twitter, o Instagram.",2,IF(Hoja4!K91="No he compartido mi experiencia con nadie.",3,4)))</f>
        <v>1</v>
      </c>
      <c r="F91">
        <f>IF(Hoja4!L91="Sí, definitivamente",1,IF(Hoja4!L91="Sí, un poco",2,IF(Hoja4!L91="No, no ha cambiado mi preferencia",3,4)))</f>
        <v>2</v>
      </c>
      <c r="G91">
        <f>IF(Hoja4!M91="Nunca he notado el logo de Pepsi mientras jugaba.",1,IF(Hoja4!M91="Lo vi ocasionalmente mientras jugaba.",2,IF(Hoja4!M91="Lo vi con frecuencia mientras jugaba.",3,4)))</f>
        <v>2</v>
      </c>
      <c r="H91">
        <f>IF(Hoja4!N91="1 Nada en absoluto",1,IF(Hoja4!N91="2 Casi nada",2,IF(Hoja4!N91="3 Algo",3,IF(Hoja4!N91="4 Mucho",4,5))))</f>
        <v>3</v>
      </c>
      <c r="I91">
        <f>IF(Hoja4!O91="Logo de Pepsi",1,IF(Hoja4!O91="Latas de Pepsi",2,IF(Hoja4!O91="Máquinas expendedoras de Pepsi",3,4)))</f>
        <v>1</v>
      </c>
      <c r="J91">
        <f>IF(Hoja4!P91="Sí, tuve que recoger latas de Pepsi.",1,IF(Hoja4!P91="Sí, tuve que beber latas de Pepsi de una máquina expendedora.",2,IF(Hoja4!P91="Sí, había anuncios de Pepsi en todo el juego.",3,4)))</f>
        <v>1</v>
      </c>
      <c r="K91">
        <f>IF(Hoja4!Q91="Sí, el juego ha sido muy efectivo.",1,IF(Hoja4!Q91="Sí, el juego ha tenido un impacto positivo en mi recuerdo de Pepsi.",2,IF(Hoja4!Q91="No estoy seguro/a si el juego ha influido en mi recuerdo de Pepsi.",3,4)))</f>
        <v>3</v>
      </c>
      <c r="L91">
        <f>IF(Hoja4!R91="Mi actitud hacia la marca Pepsi ha mejorado significativamente.",1,IF(Hoja4!R91="No estoy seguro/a de cómo ha afectado el juego a mi actitud hacia la marca Pepsi.",4,IF(Hoja4!R91="Mi actitud hacia la marca Pepsi ha empeorado ligeramente.",3,2)))</f>
        <v>3</v>
      </c>
      <c r="M91">
        <f>IF(Hoja4!S91="Bastante prominente",1,IF(Hoja4!S91="Moderadamente visible",2,IF(Hoja4!S91="Poco visible",3,4)))</f>
        <v>2</v>
      </c>
      <c r="N91">
        <f>IF(Hoja4!T91="No, el juego no me ha influenciado para consumir Pepsi.",2,IF(Hoja4!T91="No estoy seguro/a si el juego ha tenido algún efecto en mi elección de consumir Pepsi.",3,IF(Hoja4!T91="No creo que el juego tenga ninguna relación con el consumo de Pepsi.",4,1)))</f>
        <v>2</v>
      </c>
      <c r="O91">
        <f>IF(Hoja4!U91="Sí, considero que el juego ha sido muy efectivo en promocionar la marca Pepsi.",1,IF(Hoja4!U91="Sí, en cierta medida, el juego ha tenido éxito en promocionar Pepsi.",2,IF(Hoja4!U91="No, el juego no ha tenido un impacto significativo en la promoción de Pepsi.",3,4)))</f>
        <v>1</v>
      </c>
      <c r="P91">
        <f>IF(Hoja4!V91="Excelente",1,IF(Hoja4!V91="Bueno",2,IF(Hoja4!V91="Regular",3,4)))</f>
        <v>3</v>
      </c>
      <c r="Q91">
        <f>IF(Hoja4!W91="Sí, me gustaría ver más juegos que incorporen marcas de manera creativa.",1,IF(Hoja4!W91="Sí, siempre y cuando la integración no sea intrusiva ni afecte la experiencia de juego.",2,IF(Hoja4!W91="No me importa si se incorporan marcas en los juegos.",3,4)))</f>
        <v>2</v>
      </c>
      <c r="R91" s="4">
        <f t="shared" si="6"/>
        <v>30</v>
      </c>
      <c r="S91">
        <f t="shared" si="7"/>
        <v>5</v>
      </c>
      <c r="T91">
        <f t="shared" si="8"/>
        <v>4</v>
      </c>
      <c r="U91">
        <f t="shared" si="9"/>
        <v>7</v>
      </c>
      <c r="V91">
        <f t="shared" si="10"/>
        <v>6</v>
      </c>
      <c r="W91">
        <f t="shared" si="11"/>
        <v>8</v>
      </c>
    </row>
    <row r="92" spans="2:23">
      <c r="B92" t="s">
        <v>237</v>
      </c>
      <c r="C92">
        <f>IF(Hoja4!I92="Una vez",1,IF(Hoja4!I92="Varias veces",2,IF(Hoja4!I92="Muchas veces",3,4)))</f>
        <v>3</v>
      </c>
      <c r="D92">
        <f>IF(Hoja4!J92="El interés en el personaje de Pepsiman.",1,IF(Hoja4!J92="La curiosidad por un juego relacionado con Pepsi.",2,IF(Hoja4!J92="La recomendación de amigos.",3,4)))</f>
        <v>2</v>
      </c>
      <c r="E92">
        <f>IF(Hoja4!K92="La he compartido con amigos o familiares cercanos.",1,IF(Hoja4!K92="La he compartido en redes sociales como Facebook, Twitter, o Instagram.",2,IF(Hoja4!K92="No he compartido mi experiencia con nadie.",3,4)))</f>
        <v>3</v>
      </c>
      <c r="F92">
        <f>IF(Hoja4!L92="Sí, definitivamente",1,IF(Hoja4!L92="Sí, un poco",2,IF(Hoja4!L92="No, no ha cambiado mi preferencia",3,4)))</f>
        <v>3</v>
      </c>
      <c r="G92">
        <f>IF(Hoja4!M92="Nunca he notado el logo de Pepsi mientras jugaba.",1,IF(Hoja4!M92="Lo vi ocasionalmente mientras jugaba.",2,IF(Hoja4!M92="Lo vi con frecuencia mientras jugaba.",3,4)))</f>
        <v>3</v>
      </c>
      <c r="H92">
        <f>IF(Hoja4!N92="1 Nada en absoluto",1,IF(Hoja4!N92="2 Casi nada",2,IF(Hoja4!N92="3 Algo",3,IF(Hoja4!N92="4 Mucho",4,5))))</f>
        <v>2</v>
      </c>
      <c r="I92">
        <f>IF(Hoja4!O92="Logo de Pepsi",1,IF(Hoja4!O92="Latas de Pepsi",2,IF(Hoja4!O92="Máquinas expendedoras de Pepsi",3,4)))</f>
        <v>2</v>
      </c>
      <c r="J92">
        <f>IF(Hoja4!P92="Sí, tuve que recoger latas de Pepsi.",1,IF(Hoja4!P92="Sí, tuve que beber latas de Pepsi de una máquina expendedora.",2,IF(Hoja4!P92="Sí, había anuncios de Pepsi en todo el juego.",3,4)))</f>
        <v>1</v>
      </c>
      <c r="K92">
        <f>IF(Hoja4!Q92="Sí, el juego ha sido muy efectivo.",1,IF(Hoja4!Q92="Sí, el juego ha tenido un impacto positivo en mi recuerdo de Pepsi.",2,IF(Hoja4!Q92="No estoy seguro/a si el juego ha influido en mi recuerdo de Pepsi.",3,4)))</f>
        <v>2</v>
      </c>
      <c r="L92">
        <f>IF(Hoja4!R92="Mi actitud hacia la marca Pepsi ha mejorado significativamente.",1,IF(Hoja4!R92="No estoy seguro/a de cómo ha afectado el juego a mi actitud hacia la marca Pepsi.",4,IF(Hoja4!R92="Mi actitud hacia la marca Pepsi ha empeorado ligeramente.",3,2)))</f>
        <v>2</v>
      </c>
      <c r="M92">
        <f>IF(Hoja4!S92="Bastante prominente",1,IF(Hoja4!S92="Moderadamente visible",2,IF(Hoja4!S92="Poco visible",3,4)))</f>
        <v>1</v>
      </c>
      <c r="N92">
        <f>IF(Hoja4!T92="No, el juego no me ha influenciado para consumir Pepsi.",2,IF(Hoja4!T92="No estoy seguro/a si el juego ha tenido algún efecto en mi elección de consumir Pepsi.",3,IF(Hoja4!T92="No creo que el juego tenga ninguna relación con el consumo de Pepsi.",4,1)))</f>
        <v>2</v>
      </c>
      <c r="O92">
        <f>IF(Hoja4!U92="Sí, considero que el juego ha sido muy efectivo en promocionar la marca Pepsi.",1,IF(Hoja4!U92="Sí, en cierta medida, el juego ha tenido éxito en promocionar Pepsi.",2,IF(Hoja4!U92="No, el juego no ha tenido un impacto significativo en la promoción de Pepsi.",3,4)))</f>
        <v>2</v>
      </c>
      <c r="P92">
        <f>IF(Hoja4!V92="Excelente",1,IF(Hoja4!V92="Bueno",2,IF(Hoja4!V92="Regular",3,4)))</f>
        <v>3</v>
      </c>
      <c r="Q92">
        <f>IF(Hoja4!W92="Sí, me gustaría ver más juegos que incorporen marcas de manera creativa.",1,IF(Hoja4!W92="Sí, siempre y cuando la integración no sea intrusiva ni afecte la experiencia de juego.",2,IF(Hoja4!W92="No me importa si se incorporan marcas en los juegos.",3,4)))</f>
        <v>3</v>
      </c>
      <c r="R92" s="4">
        <f t="shared" si="6"/>
        <v>34</v>
      </c>
      <c r="S92">
        <f t="shared" si="7"/>
        <v>8</v>
      </c>
      <c r="T92">
        <f t="shared" si="8"/>
        <v>5</v>
      </c>
      <c r="U92">
        <f t="shared" si="9"/>
        <v>8</v>
      </c>
      <c r="V92">
        <f t="shared" si="10"/>
        <v>4</v>
      </c>
      <c r="W92">
        <f t="shared" si="11"/>
        <v>9</v>
      </c>
    </row>
    <row r="93" spans="2:23">
      <c r="B93" t="s">
        <v>238</v>
      </c>
      <c r="C93">
        <f>IF(Hoja4!I93="Una vez",1,IF(Hoja4!I93="Varias veces",2,IF(Hoja4!I93="Muchas veces",3,4)))</f>
        <v>4</v>
      </c>
      <c r="D93">
        <f>IF(Hoja4!J93="El interés en el personaje de Pepsiman.",1,IF(Hoja4!J93="La curiosidad por un juego relacionado con Pepsi.",2,IF(Hoja4!J93="La recomendación de amigos.",3,4)))</f>
        <v>4</v>
      </c>
      <c r="E93">
        <f>IF(Hoja4!K93="La he compartido con amigos o familiares cercanos.",1,IF(Hoja4!K93="La he compartido en redes sociales como Facebook, Twitter, o Instagram.",2,IF(Hoja4!K93="No he compartido mi experiencia con nadie.",3,4)))</f>
        <v>3</v>
      </c>
      <c r="F93">
        <f>IF(Hoja4!L93="Sí, definitivamente",1,IF(Hoja4!L93="Sí, un poco",2,IF(Hoja4!L93="No, no ha cambiado mi preferencia",3,4)))</f>
        <v>4</v>
      </c>
      <c r="G93">
        <f>IF(Hoja4!M93="Nunca he notado el logo de Pepsi mientras jugaba.",1,IF(Hoja4!M93="Lo vi ocasionalmente mientras jugaba.",2,IF(Hoja4!M93="Lo vi con frecuencia mientras jugaba.",3,4)))</f>
        <v>4</v>
      </c>
      <c r="H93">
        <f>IF(Hoja4!N93="1 Nada en absoluto",1,IF(Hoja4!N93="2 Casi nada",2,IF(Hoja4!N93="3 Algo",3,IF(Hoja4!N93="4 Mucho",4,5))))</f>
        <v>5</v>
      </c>
      <c r="I93">
        <f>IF(Hoja4!O93="Logo de Pepsi",1,IF(Hoja4!O93="Latas de Pepsi",2,IF(Hoja4!O93="Máquinas expendedoras de Pepsi",3,4)))</f>
        <v>4</v>
      </c>
      <c r="J93">
        <f>IF(Hoja4!P93="Sí, tuve que recoger latas de Pepsi.",1,IF(Hoja4!P93="Sí, tuve que beber latas de Pepsi de una máquina expendedora.",2,IF(Hoja4!P93="Sí, había anuncios de Pepsi en todo el juego.",3,4)))</f>
        <v>4</v>
      </c>
      <c r="K93">
        <f>IF(Hoja4!Q93="Sí, el juego ha sido muy efectivo.",1,IF(Hoja4!Q93="Sí, el juego ha tenido un impacto positivo en mi recuerdo de Pepsi.",2,IF(Hoja4!Q93="No estoy seguro/a si el juego ha influido en mi recuerdo de Pepsi.",3,4)))</f>
        <v>4</v>
      </c>
      <c r="L93">
        <f>IF(Hoja4!R93="Mi actitud hacia la marca Pepsi ha mejorado significativamente.",1,IF(Hoja4!R93="No estoy seguro/a de cómo ha afectado el juego a mi actitud hacia la marca Pepsi.",4,IF(Hoja4!R93="Mi actitud hacia la marca Pepsi ha empeorado ligeramente.",3,2)))</f>
        <v>4</v>
      </c>
      <c r="M93">
        <f>IF(Hoja4!S93="Bastante prominente",1,IF(Hoja4!S93="Moderadamente visible",2,IF(Hoja4!S93="Poco visible",3,4)))</f>
        <v>4</v>
      </c>
      <c r="N93">
        <f>IF(Hoja4!T93="No, el juego no me ha influenciado para consumir Pepsi.",2,IF(Hoja4!T93="No estoy seguro/a si el juego ha tenido algún efecto en mi elección de consumir Pepsi.",3,IF(Hoja4!T93="No creo que el juego tenga ninguna relación con el consumo de Pepsi.",4,1)))</f>
        <v>4</v>
      </c>
      <c r="O93">
        <f>IF(Hoja4!U93="Sí, considero que el juego ha sido muy efectivo en promocionar la marca Pepsi.",1,IF(Hoja4!U93="Sí, en cierta medida, el juego ha tenido éxito en promocionar Pepsi.",2,IF(Hoja4!U93="No, el juego no ha tenido un impacto significativo en la promoción de Pepsi.",3,4)))</f>
        <v>4</v>
      </c>
      <c r="P93">
        <f>IF(Hoja4!V93="Excelente",1,IF(Hoja4!V93="Bueno",2,IF(Hoja4!V93="Regular",3,4)))</f>
        <v>4</v>
      </c>
      <c r="Q93">
        <f>IF(Hoja4!W93="Sí, me gustaría ver más juegos que incorporen marcas de manera creativa.",1,IF(Hoja4!W93="Sí, siempre y cuando la integración no sea intrusiva ni afecte la experiencia de juego.",2,IF(Hoja4!W93="No me importa si se incorporan marcas en los juegos.",3,4)))</f>
        <v>4</v>
      </c>
      <c r="R93" s="4">
        <f t="shared" si="6"/>
        <v>60</v>
      </c>
      <c r="S93">
        <f t="shared" si="7"/>
        <v>11</v>
      </c>
      <c r="T93">
        <f t="shared" si="8"/>
        <v>8</v>
      </c>
      <c r="U93">
        <f t="shared" si="9"/>
        <v>17</v>
      </c>
      <c r="V93">
        <f t="shared" si="10"/>
        <v>8</v>
      </c>
      <c r="W93">
        <f t="shared" si="11"/>
        <v>16</v>
      </c>
    </row>
    <row r="94" spans="2:23">
      <c r="B94" t="s">
        <v>239</v>
      </c>
      <c r="C94">
        <f>IF(Hoja4!I94="Una vez",1,IF(Hoja4!I94="Varias veces",2,IF(Hoja4!I94="Muchas veces",3,4)))</f>
        <v>4</v>
      </c>
      <c r="D94">
        <f>IF(Hoja4!J94="El interés en el personaje de Pepsiman.",1,IF(Hoja4!J94="La curiosidad por un juego relacionado con Pepsi.",2,IF(Hoja4!J94="La recomendación de amigos.",3,4)))</f>
        <v>3</v>
      </c>
      <c r="E94">
        <f>IF(Hoja4!K94="La he compartido con amigos o familiares cercanos.",1,IF(Hoja4!K94="La he compartido en redes sociales como Facebook, Twitter, o Instagram.",2,IF(Hoja4!K94="No he compartido mi experiencia con nadie.",3,4)))</f>
        <v>3</v>
      </c>
      <c r="F94">
        <f>IF(Hoja4!L94="Sí, definitivamente",1,IF(Hoja4!L94="Sí, un poco",2,IF(Hoja4!L94="No, no ha cambiado mi preferencia",3,4)))</f>
        <v>4</v>
      </c>
      <c r="G94">
        <f>IF(Hoja4!M94="Nunca he notado el logo de Pepsi mientras jugaba.",1,IF(Hoja4!M94="Lo vi ocasionalmente mientras jugaba.",2,IF(Hoja4!M94="Lo vi con frecuencia mientras jugaba.",3,4)))</f>
        <v>2</v>
      </c>
      <c r="H94">
        <f>IF(Hoja4!N94="1 Nada en absoluto",1,IF(Hoja4!N94="2 Casi nada",2,IF(Hoja4!N94="3 Algo",3,IF(Hoja4!N94="4 Mucho",4,5))))</f>
        <v>3</v>
      </c>
      <c r="I94">
        <f>IF(Hoja4!O94="Logo de Pepsi",1,IF(Hoja4!O94="Latas de Pepsi",2,IF(Hoja4!O94="Máquinas expendedoras de Pepsi",3,4)))</f>
        <v>2</v>
      </c>
      <c r="J94">
        <f>IF(Hoja4!P94="Sí, tuve que recoger latas de Pepsi.",1,IF(Hoja4!P94="Sí, tuve que beber latas de Pepsi de una máquina expendedora.",2,IF(Hoja4!P94="Sí, había anuncios de Pepsi en todo el juego.",3,4)))</f>
        <v>1</v>
      </c>
      <c r="K94">
        <f>IF(Hoja4!Q94="Sí, el juego ha sido muy efectivo.",1,IF(Hoja4!Q94="Sí, el juego ha tenido un impacto positivo en mi recuerdo de Pepsi.",2,IF(Hoja4!Q94="No estoy seguro/a si el juego ha influido en mi recuerdo de Pepsi.",3,4)))</f>
        <v>3</v>
      </c>
      <c r="L94">
        <f>IF(Hoja4!R94="Mi actitud hacia la marca Pepsi ha mejorado significativamente.",1,IF(Hoja4!R94="No estoy seguro/a de cómo ha afectado el juego a mi actitud hacia la marca Pepsi.",4,IF(Hoja4!R94="Mi actitud hacia la marca Pepsi ha empeorado ligeramente.",3,2)))</f>
        <v>3</v>
      </c>
      <c r="M94">
        <f>IF(Hoja4!S94="Bastante prominente",1,IF(Hoja4!S94="Moderadamente visible",2,IF(Hoja4!S94="Poco visible",3,4)))</f>
        <v>3</v>
      </c>
      <c r="N94">
        <f>IF(Hoja4!T94="No, el juego no me ha influenciado para consumir Pepsi.",2,IF(Hoja4!T94="No estoy seguro/a si el juego ha tenido algún efecto en mi elección de consumir Pepsi.",3,IF(Hoja4!T94="No creo que el juego tenga ninguna relación con el consumo de Pepsi.",4,1)))</f>
        <v>3</v>
      </c>
      <c r="O94">
        <f>IF(Hoja4!U94="Sí, considero que el juego ha sido muy efectivo en promocionar la marca Pepsi.",1,IF(Hoja4!U94="Sí, en cierta medida, el juego ha tenido éxito en promocionar Pepsi.",2,IF(Hoja4!U94="No, el juego no ha tenido un impacto significativo en la promoción de Pepsi.",3,4)))</f>
        <v>3</v>
      </c>
      <c r="P94">
        <f>IF(Hoja4!V94="Excelente",1,IF(Hoja4!V94="Bueno",2,IF(Hoja4!V94="Regular",3,4)))</f>
        <v>4</v>
      </c>
      <c r="Q94">
        <f>IF(Hoja4!W94="Sí, me gustaría ver más juegos que incorporen marcas de manera creativa.",1,IF(Hoja4!W94="Sí, siempre y cuando la integración no sea intrusiva ni afecte la experiencia de juego.",2,IF(Hoja4!W94="No me importa si se incorporan marcas en los juegos.",3,4)))</f>
        <v>3</v>
      </c>
      <c r="R94" s="4">
        <f t="shared" si="6"/>
        <v>44</v>
      </c>
      <c r="S94">
        <f t="shared" si="7"/>
        <v>10</v>
      </c>
      <c r="T94">
        <f t="shared" si="8"/>
        <v>7</v>
      </c>
      <c r="U94">
        <f t="shared" si="9"/>
        <v>8</v>
      </c>
      <c r="V94">
        <f t="shared" si="10"/>
        <v>6</v>
      </c>
      <c r="W94">
        <f t="shared" si="11"/>
        <v>13</v>
      </c>
    </row>
    <row r="95" spans="2:23">
      <c r="B95" t="s">
        <v>240</v>
      </c>
      <c r="C95">
        <f>IF(Hoja4!I95="Una vez",1,IF(Hoja4!I95="Varias veces",2,IF(Hoja4!I95="Muchas veces",3,4)))</f>
        <v>2</v>
      </c>
      <c r="D95">
        <f>IF(Hoja4!J95="El interés en el personaje de Pepsiman.",1,IF(Hoja4!J95="La curiosidad por un juego relacionado con Pepsi.",2,IF(Hoja4!J95="La recomendación de amigos.",3,4)))</f>
        <v>1</v>
      </c>
      <c r="E95">
        <f>IF(Hoja4!K95="La he compartido con amigos o familiares cercanos.",1,IF(Hoja4!K95="La he compartido en redes sociales como Facebook, Twitter, o Instagram.",2,IF(Hoja4!K95="No he compartido mi experiencia con nadie.",3,4)))</f>
        <v>1</v>
      </c>
      <c r="F95">
        <f>IF(Hoja4!L95="Sí, definitivamente",1,IF(Hoja4!L95="Sí, un poco",2,IF(Hoja4!L95="No, no ha cambiado mi preferencia",3,4)))</f>
        <v>2</v>
      </c>
      <c r="G95">
        <f>IF(Hoja4!M95="Nunca he notado el logo de Pepsi mientras jugaba.",1,IF(Hoja4!M95="Lo vi ocasionalmente mientras jugaba.",2,IF(Hoja4!M95="Lo vi con frecuencia mientras jugaba.",3,4)))</f>
        <v>1</v>
      </c>
      <c r="H95">
        <f>IF(Hoja4!N95="1 Nada en absoluto",1,IF(Hoja4!N95="2 Casi nada",2,IF(Hoja4!N95="3 Algo",3,IF(Hoja4!N95="4 Mucho",4,5))))</f>
        <v>2</v>
      </c>
      <c r="I95">
        <f>IF(Hoja4!O95="Logo de Pepsi",1,IF(Hoja4!O95="Latas de Pepsi",2,IF(Hoja4!O95="Máquinas expendedoras de Pepsi",3,4)))</f>
        <v>1</v>
      </c>
      <c r="J95">
        <f>IF(Hoja4!P95="Sí, tuve que recoger latas de Pepsi.",1,IF(Hoja4!P95="Sí, tuve que beber latas de Pepsi de una máquina expendedora.",2,IF(Hoja4!P95="Sí, había anuncios de Pepsi en todo el juego.",3,4)))</f>
        <v>2</v>
      </c>
      <c r="K95">
        <f>IF(Hoja4!Q95="Sí, el juego ha sido muy efectivo.",1,IF(Hoja4!Q95="Sí, el juego ha tenido un impacto positivo en mi recuerdo de Pepsi.",2,IF(Hoja4!Q95="No estoy seguro/a si el juego ha influido en mi recuerdo de Pepsi.",3,4)))</f>
        <v>1</v>
      </c>
      <c r="L95">
        <f>IF(Hoja4!R95="Mi actitud hacia la marca Pepsi ha mejorado significativamente.",1,IF(Hoja4!R95="No estoy seguro/a de cómo ha afectado el juego a mi actitud hacia la marca Pepsi.",4,IF(Hoja4!R95="Mi actitud hacia la marca Pepsi ha empeorado ligeramente.",3,2)))</f>
        <v>1</v>
      </c>
      <c r="M95">
        <f>IF(Hoja4!S95="Bastante prominente",1,IF(Hoja4!S95="Moderadamente visible",2,IF(Hoja4!S95="Poco visible",3,4)))</f>
        <v>2</v>
      </c>
      <c r="N95">
        <f>IF(Hoja4!T95="No, el juego no me ha influenciado para consumir Pepsi.",2,IF(Hoja4!T95="No estoy seguro/a si el juego ha tenido algún efecto en mi elección de consumir Pepsi.",3,IF(Hoja4!T95="No creo que el juego tenga ninguna relación con el consumo de Pepsi.",4,1)))</f>
        <v>1</v>
      </c>
      <c r="O95">
        <f>IF(Hoja4!U95="Sí, considero que el juego ha sido muy efectivo en promocionar la marca Pepsi.",1,IF(Hoja4!U95="Sí, en cierta medida, el juego ha tenido éxito en promocionar Pepsi.",2,IF(Hoja4!U95="No, el juego no ha tenido un impacto significativo en la promoción de Pepsi.",3,4)))</f>
        <v>3</v>
      </c>
      <c r="P95">
        <f>IF(Hoja4!V95="Excelente",1,IF(Hoja4!V95="Bueno",2,IF(Hoja4!V95="Regular",3,4)))</f>
        <v>1</v>
      </c>
      <c r="Q95">
        <f>IF(Hoja4!W95="Sí, me gustaría ver más juegos que incorporen marcas de manera creativa.",1,IF(Hoja4!W95="Sí, siempre y cuando la integración no sea intrusiva ni afecte la experiencia de juego.",2,IF(Hoja4!W95="No me importa si se incorporan marcas en los juegos.",3,4)))</f>
        <v>1</v>
      </c>
      <c r="R95" s="4">
        <f t="shared" si="6"/>
        <v>22</v>
      </c>
      <c r="S95">
        <f t="shared" si="7"/>
        <v>4</v>
      </c>
      <c r="T95">
        <f t="shared" si="8"/>
        <v>3</v>
      </c>
      <c r="U95">
        <f t="shared" si="9"/>
        <v>6</v>
      </c>
      <c r="V95">
        <f t="shared" si="10"/>
        <v>2</v>
      </c>
      <c r="W95">
        <f t="shared" si="11"/>
        <v>7</v>
      </c>
    </row>
    <row r="96" spans="2:23">
      <c r="B96" t="s">
        <v>241</v>
      </c>
      <c r="C96">
        <f>IF(Hoja4!I96="Una vez",1,IF(Hoja4!I96="Varias veces",2,IF(Hoja4!I96="Muchas veces",3,4)))</f>
        <v>3</v>
      </c>
      <c r="D96">
        <f>IF(Hoja4!J96="El interés en el personaje de Pepsiman.",1,IF(Hoja4!J96="La curiosidad por un juego relacionado con Pepsi.",2,IF(Hoja4!J96="La recomendación de amigos.",3,4)))</f>
        <v>2</v>
      </c>
      <c r="E96">
        <f>IF(Hoja4!K96="La he compartido con amigos o familiares cercanos.",1,IF(Hoja4!K96="La he compartido en redes sociales como Facebook, Twitter, o Instagram.",2,IF(Hoja4!K96="No he compartido mi experiencia con nadie.",3,4)))</f>
        <v>1</v>
      </c>
      <c r="F96">
        <f>IF(Hoja4!L96="Sí, definitivamente",1,IF(Hoja4!L96="Sí, un poco",2,IF(Hoja4!L96="No, no ha cambiado mi preferencia",3,4)))</f>
        <v>1</v>
      </c>
      <c r="G96">
        <f>IF(Hoja4!M96="Nunca he notado el logo de Pepsi mientras jugaba.",1,IF(Hoja4!M96="Lo vi ocasionalmente mientras jugaba.",2,IF(Hoja4!M96="Lo vi con frecuencia mientras jugaba.",3,4)))</f>
        <v>4</v>
      </c>
      <c r="H96">
        <f>IF(Hoja4!N96="1 Nada en absoluto",1,IF(Hoja4!N96="2 Casi nada",2,IF(Hoja4!N96="3 Algo",3,IF(Hoja4!N96="4 Mucho",4,5))))</f>
        <v>1</v>
      </c>
      <c r="I96">
        <f>IF(Hoja4!O96="Logo de Pepsi",1,IF(Hoja4!O96="Latas de Pepsi",2,IF(Hoja4!O96="Máquinas expendedoras de Pepsi",3,4)))</f>
        <v>1</v>
      </c>
      <c r="J96">
        <f>IF(Hoja4!P96="Sí, tuve que recoger latas de Pepsi.",1,IF(Hoja4!P96="Sí, tuve que beber latas de Pepsi de una máquina expendedora.",2,IF(Hoja4!P96="Sí, había anuncios de Pepsi en todo el juego.",3,4)))</f>
        <v>2</v>
      </c>
      <c r="K96">
        <f>IF(Hoja4!Q96="Sí, el juego ha sido muy efectivo.",1,IF(Hoja4!Q96="Sí, el juego ha tenido un impacto positivo en mi recuerdo de Pepsi.",2,IF(Hoja4!Q96="No estoy seguro/a si el juego ha influido en mi recuerdo de Pepsi.",3,4)))</f>
        <v>2</v>
      </c>
      <c r="L96">
        <f>IF(Hoja4!R96="Mi actitud hacia la marca Pepsi ha mejorado significativamente.",1,IF(Hoja4!R96="No estoy seguro/a de cómo ha afectado el juego a mi actitud hacia la marca Pepsi.",4,IF(Hoja4!R96="Mi actitud hacia la marca Pepsi ha empeorado ligeramente.",3,2)))</f>
        <v>4</v>
      </c>
      <c r="M96">
        <f>IF(Hoja4!S96="Bastante prominente",1,IF(Hoja4!S96="Moderadamente visible",2,IF(Hoja4!S96="Poco visible",3,4)))</f>
        <v>2</v>
      </c>
      <c r="N96">
        <f>IF(Hoja4!T96="No, el juego no me ha influenciado para consumir Pepsi.",2,IF(Hoja4!T96="No estoy seguro/a si el juego ha tenido algún efecto en mi elección de consumir Pepsi.",3,IF(Hoja4!T96="No creo que el juego tenga ninguna relación con el consumo de Pepsi.",4,1)))</f>
        <v>2</v>
      </c>
      <c r="O96">
        <f>IF(Hoja4!U96="Sí, considero que el juego ha sido muy efectivo en promocionar la marca Pepsi.",1,IF(Hoja4!U96="Sí, en cierta medida, el juego ha tenido éxito en promocionar Pepsi.",2,IF(Hoja4!U96="No, el juego no ha tenido un impacto significativo en la promoción de Pepsi.",3,4)))</f>
        <v>1</v>
      </c>
      <c r="P96">
        <f>IF(Hoja4!V96="Excelente",1,IF(Hoja4!V96="Bueno",2,IF(Hoja4!V96="Regular",3,4)))</f>
        <v>2</v>
      </c>
      <c r="Q96">
        <f>IF(Hoja4!W96="Sí, me gustaría ver más juegos que incorporen marcas de manera creativa.",1,IF(Hoja4!W96="Sí, siempre y cuando la integración no sea intrusiva ni afecte la experiencia de juego.",2,IF(Hoja4!W96="No me importa si se incorporan marcas en los juegos.",3,4)))</f>
        <v>3</v>
      </c>
      <c r="R96" s="4">
        <f t="shared" si="6"/>
        <v>31</v>
      </c>
      <c r="S96">
        <f t="shared" si="7"/>
        <v>6</v>
      </c>
      <c r="T96">
        <f t="shared" si="8"/>
        <v>3</v>
      </c>
      <c r="U96">
        <f t="shared" si="9"/>
        <v>8</v>
      </c>
      <c r="V96">
        <f t="shared" si="10"/>
        <v>6</v>
      </c>
      <c r="W96">
        <f t="shared" si="11"/>
        <v>8</v>
      </c>
    </row>
    <row r="97" spans="2:23">
      <c r="B97" t="s">
        <v>242</v>
      </c>
      <c r="C97">
        <f>IF(Hoja4!I97="Una vez",1,IF(Hoja4!I97="Varias veces",2,IF(Hoja4!I97="Muchas veces",3,4)))</f>
        <v>4</v>
      </c>
      <c r="D97">
        <f>IF(Hoja4!J97="El interés en el personaje de Pepsiman.",1,IF(Hoja4!J97="La curiosidad por un juego relacionado con Pepsi.",2,IF(Hoja4!J97="La recomendación de amigos.",3,4)))</f>
        <v>4</v>
      </c>
      <c r="E97">
        <f>IF(Hoja4!K97="La he compartido con amigos o familiares cercanos.",1,IF(Hoja4!K97="La he compartido en redes sociales como Facebook, Twitter, o Instagram.",2,IF(Hoja4!K97="No he compartido mi experiencia con nadie.",3,4)))</f>
        <v>3</v>
      </c>
      <c r="F97">
        <f>IF(Hoja4!L97="Sí, definitivamente",1,IF(Hoja4!L97="Sí, un poco",2,IF(Hoja4!L97="No, no ha cambiado mi preferencia",3,4)))</f>
        <v>4</v>
      </c>
      <c r="G97">
        <f>IF(Hoja4!M97="Nunca he notado el logo de Pepsi mientras jugaba.",1,IF(Hoja4!M97="Lo vi ocasionalmente mientras jugaba.",2,IF(Hoja4!M97="Lo vi con frecuencia mientras jugaba.",3,4)))</f>
        <v>1</v>
      </c>
      <c r="H97">
        <f>IF(Hoja4!N97="1 Nada en absoluto",1,IF(Hoja4!N97="2 Casi nada",2,IF(Hoja4!N97="3 Algo",3,IF(Hoja4!N97="4 Mucho",4,5))))</f>
        <v>1</v>
      </c>
      <c r="I97">
        <f>IF(Hoja4!O97="Logo de Pepsi",1,IF(Hoja4!O97="Latas de Pepsi",2,IF(Hoja4!O97="Máquinas expendedoras de Pepsi",3,4)))</f>
        <v>1</v>
      </c>
      <c r="J97">
        <f>IF(Hoja4!P97="Sí, tuve que recoger latas de Pepsi.",1,IF(Hoja4!P97="Sí, tuve que beber latas de Pepsi de una máquina expendedora.",2,IF(Hoja4!P97="Sí, había anuncios de Pepsi en todo el juego.",3,4)))</f>
        <v>2</v>
      </c>
      <c r="K97">
        <f>IF(Hoja4!Q97="Sí, el juego ha sido muy efectivo.",1,IF(Hoja4!Q97="Sí, el juego ha tenido un impacto positivo en mi recuerdo de Pepsi.",2,IF(Hoja4!Q97="No estoy seguro/a si el juego ha influido en mi recuerdo de Pepsi.",3,4)))</f>
        <v>1</v>
      </c>
      <c r="L97">
        <f>IF(Hoja4!R97="Mi actitud hacia la marca Pepsi ha mejorado significativamente.",1,IF(Hoja4!R97="No estoy seguro/a de cómo ha afectado el juego a mi actitud hacia la marca Pepsi.",4,IF(Hoja4!R97="Mi actitud hacia la marca Pepsi ha empeorado ligeramente.",3,2)))</f>
        <v>2</v>
      </c>
      <c r="M97">
        <f>IF(Hoja4!S97="Bastante prominente",1,IF(Hoja4!S97="Moderadamente visible",2,IF(Hoja4!S97="Poco visible",3,4)))</f>
        <v>1</v>
      </c>
      <c r="N97">
        <f>IF(Hoja4!T97="No, el juego no me ha influenciado para consumir Pepsi.",2,IF(Hoja4!T97="No estoy seguro/a si el juego ha tenido algún efecto en mi elección de consumir Pepsi.",3,IF(Hoja4!T97="No creo que el juego tenga ninguna relación con el consumo de Pepsi.",4,1)))</f>
        <v>1</v>
      </c>
      <c r="O97">
        <f>IF(Hoja4!U97="Sí, considero que el juego ha sido muy efectivo en promocionar la marca Pepsi.",1,IF(Hoja4!U97="Sí, en cierta medida, el juego ha tenido éxito en promocionar Pepsi.",2,IF(Hoja4!U97="No, el juego no ha tenido un impacto significativo en la promoción de Pepsi.",3,4)))</f>
        <v>3</v>
      </c>
      <c r="P97">
        <f>IF(Hoja4!V97="Excelente",1,IF(Hoja4!V97="Bueno",2,IF(Hoja4!V97="Regular",3,4)))</f>
        <v>1</v>
      </c>
      <c r="Q97">
        <f>IF(Hoja4!W97="Sí, me gustaría ver más juegos que incorporen marcas de manera creativa.",1,IF(Hoja4!W97="Sí, siempre y cuando la integración no sea intrusiva ni afecte la experiencia de juego.",2,IF(Hoja4!W97="No me importa si se incorporan marcas en los juegos.",3,4)))</f>
        <v>2</v>
      </c>
      <c r="R97" s="4">
        <f t="shared" si="6"/>
        <v>31</v>
      </c>
      <c r="S97">
        <f t="shared" si="7"/>
        <v>11</v>
      </c>
      <c r="T97">
        <f t="shared" si="8"/>
        <v>5</v>
      </c>
      <c r="U97">
        <f t="shared" si="9"/>
        <v>5</v>
      </c>
      <c r="V97">
        <f t="shared" si="10"/>
        <v>3</v>
      </c>
      <c r="W97">
        <f t="shared" si="11"/>
        <v>7</v>
      </c>
    </row>
    <row r="98" spans="2:23">
      <c r="B98" t="s">
        <v>243</v>
      </c>
      <c r="C98">
        <f>IF(Hoja4!I98="Una vez",1,IF(Hoja4!I98="Varias veces",2,IF(Hoja4!I98="Muchas veces",3,4)))</f>
        <v>4</v>
      </c>
      <c r="D98">
        <f>IF(Hoja4!J98="El interés en el personaje de Pepsiman.",1,IF(Hoja4!J98="La curiosidad por un juego relacionado con Pepsi.",2,IF(Hoja4!J98="La recomendación de amigos.",3,4)))</f>
        <v>4</v>
      </c>
      <c r="E98">
        <f>IF(Hoja4!K98="La he compartido con amigos o familiares cercanos.",1,IF(Hoja4!K98="La he compartido en redes sociales como Facebook, Twitter, o Instagram.",2,IF(Hoja4!K98="No he compartido mi experiencia con nadie.",3,4)))</f>
        <v>3</v>
      </c>
      <c r="F98">
        <f>IF(Hoja4!L98="Sí, definitivamente",1,IF(Hoja4!L98="Sí, un poco",2,IF(Hoja4!L98="No, no ha cambiado mi preferencia",3,4)))</f>
        <v>3</v>
      </c>
      <c r="G98">
        <f>IF(Hoja4!M98="Nunca he notado el logo de Pepsi mientras jugaba.",1,IF(Hoja4!M98="Lo vi ocasionalmente mientras jugaba.",2,IF(Hoja4!M98="Lo vi con frecuencia mientras jugaba.",3,4)))</f>
        <v>1</v>
      </c>
      <c r="H98">
        <f>IF(Hoja4!N98="1 Nada en absoluto",1,IF(Hoja4!N98="2 Casi nada",2,IF(Hoja4!N98="3 Algo",3,IF(Hoja4!N98="4 Mucho",4,5))))</f>
        <v>3</v>
      </c>
      <c r="I98">
        <f>IF(Hoja4!O98="Logo de Pepsi",1,IF(Hoja4!O98="Latas de Pepsi",2,IF(Hoja4!O98="Máquinas expendedoras de Pepsi",3,4)))</f>
        <v>3</v>
      </c>
      <c r="J98">
        <f>IF(Hoja4!P98="Sí, tuve que recoger latas de Pepsi.",1,IF(Hoja4!P98="Sí, tuve que beber latas de Pepsi de una máquina expendedora.",2,IF(Hoja4!P98="Sí, había anuncios de Pepsi en todo el juego.",3,4)))</f>
        <v>1</v>
      </c>
      <c r="K98">
        <f>IF(Hoja4!Q98="Sí, el juego ha sido muy efectivo.",1,IF(Hoja4!Q98="Sí, el juego ha tenido un impacto positivo en mi recuerdo de Pepsi.",2,IF(Hoja4!Q98="No estoy seguro/a si el juego ha influido en mi recuerdo de Pepsi.",3,4)))</f>
        <v>3</v>
      </c>
      <c r="L98">
        <f>IF(Hoja4!R98="Mi actitud hacia la marca Pepsi ha mejorado significativamente.",1,IF(Hoja4!R98="No estoy seguro/a de cómo ha afectado el juego a mi actitud hacia la marca Pepsi.",4,IF(Hoja4!R98="Mi actitud hacia la marca Pepsi ha empeorado ligeramente.",3,2)))</f>
        <v>2</v>
      </c>
      <c r="M98">
        <f>IF(Hoja4!S98="Bastante prominente",1,IF(Hoja4!S98="Moderadamente visible",2,IF(Hoja4!S98="Poco visible",3,4)))</f>
        <v>3</v>
      </c>
      <c r="N98">
        <f>IF(Hoja4!T98="No, el juego no me ha influenciado para consumir Pepsi.",2,IF(Hoja4!T98="No estoy seguro/a si el juego ha tenido algún efecto en mi elección de consumir Pepsi.",3,IF(Hoja4!T98="No creo que el juego tenga ninguna relación con el consumo de Pepsi.",4,1)))</f>
        <v>3</v>
      </c>
      <c r="O98">
        <f>IF(Hoja4!U98="Sí, considero que el juego ha sido muy efectivo en promocionar la marca Pepsi.",1,IF(Hoja4!U98="Sí, en cierta medida, el juego ha tenido éxito en promocionar Pepsi.",2,IF(Hoja4!U98="No, el juego no ha tenido un impacto significativo en la promoción de Pepsi.",3,4)))</f>
        <v>4</v>
      </c>
      <c r="P98">
        <f>IF(Hoja4!V98="Excelente",1,IF(Hoja4!V98="Bueno",2,IF(Hoja4!V98="Regular",3,4)))</f>
        <v>3</v>
      </c>
      <c r="Q98">
        <f>IF(Hoja4!W98="Sí, me gustaría ver más juegos que incorporen marcas de manera creativa.",1,IF(Hoja4!W98="Sí, siempre y cuando la integración no sea intrusiva ni afecte la experiencia de juego.",2,IF(Hoja4!W98="No me importa si se incorporan marcas en los juegos.",3,4)))</f>
        <v>3</v>
      </c>
      <c r="R98" s="4">
        <f t="shared" si="6"/>
        <v>43</v>
      </c>
      <c r="S98">
        <f t="shared" si="7"/>
        <v>11</v>
      </c>
      <c r="T98">
        <f t="shared" si="8"/>
        <v>6</v>
      </c>
      <c r="U98">
        <f t="shared" si="9"/>
        <v>8</v>
      </c>
      <c r="V98">
        <f t="shared" si="10"/>
        <v>5</v>
      </c>
      <c r="W98">
        <f t="shared" si="11"/>
        <v>13</v>
      </c>
    </row>
    <row r="99" spans="2:23">
      <c r="B99" t="s">
        <v>244</v>
      </c>
      <c r="C99">
        <f>IF(Hoja4!I99="Una vez",1,IF(Hoja4!I99="Varias veces",2,IF(Hoja4!I99="Muchas veces",3,4)))</f>
        <v>2</v>
      </c>
      <c r="D99">
        <f>IF(Hoja4!J99="El interés en el personaje de Pepsiman.",1,IF(Hoja4!J99="La curiosidad por un juego relacionado con Pepsi.",2,IF(Hoja4!J99="La recomendación de amigos.",3,4)))</f>
        <v>3</v>
      </c>
      <c r="E99">
        <f>IF(Hoja4!K99="La he compartido con amigos o familiares cercanos.",1,IF(Hoja4!K99="La he compartido en redes sociales como Facebook, Twitter, o Instagram.",2,IF(Hoja4!K99="No he compartido mi experiencia con nadie.",3,4)))</f>
        <v>1</v>
      </c>
      <c r="F99">
        <f>IF(Hoja4!L99="Sí, definitivamente",1,IF(Hoja4!L99="Sí, un poco",2,IF(Hoja4!L99="No, no ha cambiado mi preferencia",3,4)))</f>
        <v>2</v>
      </c>
      <c r="G99">
        <f>IF(Hoja4!M99="Nunca he notado el logo de Pepsi mientras jugaba.",1,IF(Hoja4!M99="Lo vi ocasionalmente mientras jugaba.",2,IF(Hoja4!M99="Lo vi con frecuencia mientras jugaba.",3,4)))</f>
        <v>2</v>
      </c>
      <c r="H99">
        <f>IF(Hoja4!N99="1 Nada en absoluto",1,IF(Hoja4!N99="2 Casi nada",2,IF(Hoja4!N99="3 Algo",3,IF(Hoja4!N99="4 Mucho",4,5))))</f>
        <v>3</v>
      </c>
      <c r="I99">
        <f>IF(Hoja4!O99="Logo de Pepsi",1,IF(Hoja4!O99="Latas de Pepsi",2,IF(Hoja4!O99="Máquinas expendedoras de Pepsi",3,4)))</f>
        <v>2</v>
      </c>
      <c r="J99">
        <f>IF(Hoja4!P99="Sí, tuve que recoger latas de Pepsi.",1,IF(Hoja4!P99="Sí, tuve que beber latas de Pepsi de una máquina expendedora.",2,IF(Hoja4!P99="Sí, había anuncios de Pepsi en todo el juego.",3,4)))</f>
        <v>1</v>
      </c>
      <c r="K99">
        <f>IF(Hoja4!Q99="Sí, el juego ha sido muy efectivo.",1,IF(Hoja4!Q99="Sí, el juego ha tenido un impacto positivo en mi recuerdo de Pepsi.",2,IF(Hoja4!Q99="No estoy seguro/a si el juego ha influido en mi recuerdo de Pepsi.",3,4)))</f>
        <v>3</v>
      </c>
      <c r="L99">
        <f>IF(Hoja4!R99="Mi actitud hacia la marca Pepsi ha mejorado significativamente.",1,IF(Hoja4!R99="No estoy seguro/a de cómo ha afectado el juego a mi actitud hacia la marca Pepsi.",4,IF(Hoja4!R99="Mi actitud hacia la marca Pepsi ha empeorado ligeramente.",3,2)))</f>
        <v>2</v>
      </c>
      <c r="M99">
        <f>IF(Hoja4!S99="Bastante prominente",1,IF(Hoja4!S99="Moderadamente visible",2,IF(Hoja4!S99="Poco visible",3,4)))</f>
        <v>2</v>
      </c>
      <c r="N99">
        <f>IF(Hoja4!T99="No, el juego no me ha influenciado para consumir Pepsi.",2,IF(Hoja4!T99="No estoy seguro/a si el juego ha tenido algún efecto en mi elección de consumir Pepsi.",3,IF(Hoja4!T99="No creo que el juego tenga ninguna relación con el consumo de Pepsi.",4,1)))</f>
        <v>3</v>
      </c>
      <c r="O99">
        <f>IF(Hoja4!U99="Sí, considero que el juego ha sido muy efectivo en promocionar la marca Pepsi.",1,IF(Hoja4!U99="Sí, en cierta medida, el juego ha tenido éxito en promocionar Pepsi.",2,IF(Hoja4!U99="No, el juego no ha tenido un impacto significativo en la promoción de Pepsi.",3,4)))</f>
        <v>2</v>
      </c>
      <c r="P99">
        <f>IF(Hoja4!V99="Excelente",1,IF(Hoja4!V99="Bueno",2,IF(Hoja4!V99="Regular",3,4)))</f>
        <v>3</v>
      </c>
      <c r="Q99">
        <f>IF(Hoja4!W99="Sí, me gustaría ver más juegos que incorporen marcas de manera creativa.",1,IF(Hoja4!W99="Sí, siempre y cuando la integración no sea intrusiva ni afecte la experiencia de juego.",2,IF(Hoja4!W99="No me importa si se incorporan marcas en los juegos.",3,4)))</f>
        <v>1</v>
      </c>
      <c r="R99" s="4">
        <f t="shared" si="6"/>
        <v>32</v>
      </c>
      <c r="S99">
        <f t="shared" si="7"/>
        <v>6</v>
      </c>
      <c r="T99">
        <f t="shared" si="8"/>
        <v>5</v>
      </c>
      <c r="U99">
        <f t="shared" si="9"/>
        <v>8</v>
      </c>
      <c r="V99">
        <f t="shared" si="10"/>
        <v>5</v>
      </c>
      <c r="W99">
        <f t="shared" si="11"/>
        <v>8</v>
      </c>
    </row>
    <row r="100" spans="2:23">
      <c r="B100" t="s">
        <v>245</v>
      </c>
      <c r="C100">
        <f>IF(Hoja4!I100="Una vez",1,IF(Hoja4!I100="Varias veces",2,IF(Hoja4!I100="Muchas veces",3,4)))</f>
        <v>1</v>
      </c>
      <c r="D100">
        <f>IF(Hoja4!J100="El interés en el personaje de Pepsiman.",1,IF(Hoja4!J100="La curiosidad por un juego relacionado con Pepsi.",2,IF(Hoja4!J100="La recomendación de amigos.",3,4)))</f>
        <v>2</v>
      </c>
      <c r="E100">
        <f>IF(Hoja4!K100="La he compartido con amigos o familiares cercanos.",1,IF(Hoja4!K100="La he compartido en redes sociales como Facebook, Twitter, o Instagram.",2,IF(Hoja4!K100="No he compartido mi experiencia con nadie.",3,4)))</f>
        <v>3</v>
      </c>
      <c r="F100">
        <f>IF(Hoja4!L100="Sí, definitivamente",1,IF(Hoja4!L100="Sí, un poco",2,IF(Hoja4!L100="No, no ha cambiado mi preferencia",3,4)))</f>
        <v>3</v>
      </c>
      <c r="G100">
        <f>IF(Hoja4!M100="Nunca he notado el logo de Pepsi mientras jugaba.",1,IF(Hoja4!M100="Lo vi ocasionalmente mientras jugaba.",2,IF(Hoja4!M100="Lo vi con frecuencia mientras jugaba.",3,4)))</f>
        <v>3</v>
      </c>
      <c r="H100">
        <f>IF(Hoja4!N100="1 Nada en absoluto",1,IF(Hoja4!N100="2 Casi nada",2,IF(Hoja4!N100="3 Algo",3,IF(Hoja4!N100="4 Mucho",4,5))))</f>
        <v>2</v>
      </c>
      <c r="I100">
        <f>IF(Hoja4!O100="Logo de Pepsi",1,IF(Hoja4!O100="Latas de Pepsi",2,IF(Hoja4!O100="Máquinas expendedoras de Pepsi",3,4)))</f>
        <v>2</v>
      </c>
      <c r="J100">
        <f>IF(Hoja4!P100="Sí, tuve que recoger latas de Pepsi.",1,IF(Hoja4!P100="Sí, tuve que beber latas de Pepsi de una máquina expendedora.",2,IF(Hoja4!P100="Sí, había anuncios de Pepsi en todo el juego.",3,4)))</f>
        <v>1</v>
      </c>
      <c r="K100">
        <f>IF(Hoja4!Q100="Sí, el juego ha sido muy efectivo.",1,IF(Hoja4!Q100="Sí, el juego ha tenido un impacto positivo en mi recuerdo de Pepsi.",2,IF(Hoja4!Q100="No estoy seguro/a si el juego ha influido en mi recuerdo de Pepsi.",3,4)))</f>
        <v>3</v>
      </c>
      <c r="L100">
        <f>IF(Hoja4!R100="Mi actitud hacia la marca Pepsi ha mejorado significativamente.",1,IF(Hoja4!R100="No estoy seguro/a de cómo ha afectado el juego a mi actitud hacia la marca Pepsi.",4,IF(Hoja4!R100="Mi actitud hacia la marca Pepsi ha empeorado ligeramente.",3,2)))</f>
        <v>2</v>
      </c>
      <c r="M100">
        <f>IF(Hoja4!S100="Bastante prominente",1,IF(Hoja4!S100="Moderadamente visible",2,IF(Hoja4!S100="Poco visible",3,4)))</f>
        <v>1</v>
      </c>
      <c r="N100">
        <f>IF(Hoja4!T100="No, el juego no me ha influenciado para consumir Pepsi.",2,IF(Hoja4!T100="No estoy seguro/a si el juego ha tenido algún efecto en mi elección de consumir Pepsi.",3,IF(Hoja4!T100="No creo que el juego tenga ninguna relación con el consumo de Pepsi.",4,1)))</f>
        <v>2</v>
      </c>
      <c r="O100">
        <f>IF(Hoja4!U100="Sí, considero que el juego ha sido muy efectivo en promocionar la marca Pepsi.",1,IF(Hoja4!U100="Sí, en cierta medida, el juego ha tenido éxito en promocionar Pepsi.",2,IF(Hoja4!U100="No, el juego no ha tenido un impacto significativo en la promoción de Pepsi.",3,4)))</f>
        <v>2</v>
      </c>
      <c r="P100">
        <f>IF(Hoja4!V100="Excelente",1,IF(Hoja4!V100="Bueno",2,IF(Hoja4!V100="Regular",3,4)))</f>
        <v>3</v>
      </c>
      <c r="Q100">
        <f>IF(Hoja4!W100="Sí, me gustaría ver más juegos que incorporen marcas de manera creativa.",1,IF(Hoja4!W100="Sí, siempre y cuando la integración no sea intrusiva ni afecte la experiencia de juego.",2,IF(Hoja4!W100="No me importa si se incorporan marcas en los juegos.",3,4)))</f>
        <v>1</v>
      </c>
      <c r="R100" s="4">
        <f t="shared" si="6"/>
        <v>31</v>
      </c>
      <c r="S100">
        <f t="shared" si="7"/>
        <v>6</v>
      </c>
      <c r="T100">
        <f t="shared" si="8"/>
        <v>5</v>
      </c>
      <c r="U100">
        <f t="shared" si="9"/>
        <v>8</v>
      </c>
      <c r="V100">
        <f t="shared" si="10"/>
        <v>5</v>
      </c>
      <c r="W100">
        <f t="shared" si="11"/>
        <v>7</v>
      </c>
    </row>
    <row r="101" spans="2:23">
      <c r="B101" t="s">
        <v>246</v>
      </c>
      <c r="C101">
        <f>IF(Hoja4!I101="Una vez",1,IF(Hoja4!I101="Varias veces",2,IF(Hoja4!I101="Muchas veces",3,4)))</f>
        <v>1</v>
      </c>
      <c r="D101">
        <f>IF(Hoja4!J101="El interés en el personaje de Pepsiman.",1,IF(Hoja4!J101="La curiosidad por un juego relacionado con Pepsi.",2,IF(Hoja4!J101="La recomendación de amigos.",3,4)))</f>
        <v>1</v>
      </c>
      <c r="E101">
        <f>IF(Hoja4!K101="La he compartido con amigos o familiares cercanos.",1,IF(Hoja4!K101="La he compartido en redes sociales como Facebook, Twitter, o Instagram.",2,IF(Hoja4!K101="No he compartido mi experiencia con nadie.",3,4)))</f>
        <v>1</v>
      </c>
      <c r="F101">
        <f>IF(Hoja4!L101="Sí, definitivamente",1,IF(Hoja4!L101="Sí, un poco",2,IF(Hoja4!L101="No, no ha cambiado mi preferencia",3,4)))</f>
        <v>1</v>
      </c>
      <c r="G101">
        <f>IF(Hoja4!M101="Nunca he notado el logo de Pepsi mientras jugaba.",1,IF(Hoja4!M101="Lo vi ocasionalmente mientras jugaba.",2,IF(Hoja4!M101="Lo vi con frecuencia mientras jugaba.",3,4)))</f>
        <v>3</v>
      </c>
      <c r="H101">
        <f>IF(Hoja4!N101="1 Nada en absoluto",1,IF(Hoja4!N101="2 Casi nada",2,IF(Hoja4!N101="3 Algo",3,IF(Hoja4!N101="4 Mucho",4,5))))</f>
        <v>3</v>
      </c>
      <c r="I101">
        <f>IF(Hoja4!O101="Logo de Pepsi",1,IF(Hoja4!O101="Latas de Pepsi",2,IF(Hoja4!O101="Máquinas expendedoras de Pepsi",3,4)))</f>
        <v>2</v>
      </c>
      <c r="J101">
        <f>IF(Hoja4!P101="Sí, tuve que recoger latas de Pepsi.",1,IF(Hoja4!P101="Sí, tuve que beber latas de Pepsi de una máquina expendedora.",2,IF(Hoja4!P101="Sí, había anuncios de Pepsi en todo el juego.",3,4)))</f>
        <v>1</v>
      </c>
      <c r="K101">
        <f>IF(Hoja4!Q101="Sí, el juego ha sido muy efectivo.",1,IF(Hoja4!Q101="Sí, el juego ha tenido un impacto positivo en mi recuerdo de Pepsi.",2,IF(Hoja4!Q101="No estoy seguro/a si el juego ha influido en mi recuerdo de Pepsi.",3,4)))</f>
        <v>1</v>
      </c>
      <c r="L101">
        <f>IF(Hoja4!R101="Mi actitud hacia la marca Pepsi ha mejorado significativamente.",1,IF(Hoja4!R101="No estoy seguro/a de cómo ha afectado el juego a mi actitud hacia la marca Pepsi.",4,IF(Hoja4!R101="Mi actitud hacia la marca Pepsi ha empeorado ligeramente.",3,2)))</f>
        <v>1</v>
      </c>
      <c r="M101">
        <f>IF(Hoja4!S101="Bastante prominente",1,IF(Hoja4!S101="Moderadamente visible",2,IF(Hoja4!S101="Poco visible",3,4)))</f>
        <v>1</v>
      </c>
      <c r="N101">
        <f>IF(Hoja4!T101="No, el juego no me ha influenciado para consumir Pepsi.",2,IF(Hoja4!T101="No estoy seguro/a si el juego ha tenido algún efecto en mi elección de consumir Pepsi.",3,IF(Hoja4!T101="No creo que el juego tenga ninguna relación con el consumo de Pepsi.",4,1)))</f>
        <v>1</v>
      </c>
      <c r="O101">
        <f>IF(Hoja4!U101="Sí, considero que el juego ha sido muy efectivo en promocionar la marca Pepsi.",1,IF(Hoja4!U101="Sí, en cierta medida, el juego ha tenido éxito en promocionar Pepsi.",2,IF(Hoja4!U101="No, el juego no ha tenido un impacto significativo en la promoción de Pepsi.",3,4)))</f>
        <v>2</v>
      </c>
      <c r="P101">
        <f>IF(Hoja4!V101="Excelente",1,IF(Hoja4!V101="Bueno",2,IF(Hoja4!V101="Regular",3,4)))</f>
        <v>1</v>
      </c>
      <c r="Q101">
        <f>IF(Hoja4!W101="Sí, me gustaría ver más juegos que incorporen marcas de manera creativa.",1,IF(Hoja4!W101="Sí, siempre y cuando la integración no sea intrusiva ni afecte la experiencia de juego.",2,IF(Hoja4!W101="No me importa si se incorporan marcas en los juegos.",3,4)))</f>
        <v>2</v>
      </c>
      <c r="R101" s="4">
        <f t="shared" si="6"/>
        <v>22</v>
      </c>
      <c r="S101">
        <f t="shared" si="7"/>
        <v>3</v>
      </c>
      <c r="T101">
        <f t="shared" si="8"/>
        <v>2</v>
      </c>
      <c r="U101">
        <f t="shared" si="9"/>
        <v>9</v>
      </c>
      <c r="V101">
        <f t="shared" si="10"/>
        <v>2</v>
      </c>
      <c r="W101">
        <f t="shared" si="11"/>
        <v>6</v>
      </c>
    </row>
    <row r="102" spans="2:23">
      <c r="B102" t="s">
        <v>247</v>
      </c>
      <c r="C102">
        <f>IF(Hoja4!I102="Una vez",1,IF(Hoja4!I102="Varias veces",2,IF(Hoja4!I102="Muchas veces",3,4)))</f>
        <v>2</v>
      </c>
      <c r="D102">
        <f>IF(Hoja4!J102="El interés en el personaje de Pepsiman.",1,IF(Hoja4!J102="La curiosidad por un juego relacionado con Pepsi.",2,IF(Hoja4!J102="La recomendación de amigos.",3,4)))</f>
        <v>1</v>
      </c>
      <c r="E102">
        <f>IF(Hoja4!K102="La he compartido con amigos o familiares cercanos.",1,IF(Hoja4!K102="La he compartido en redes sociales como Facebook, Twitter, o Instagram.",2,IF(Hoja4!K102="No he compartido mi experiencia con nadie.",3,4)))</f>
        <v>1</v>
      </c>
      <c r="F102">
        <f>IF(Hoja4!L102="Sí, definitivamente",1,IF(Hoja4!L102="Sí, un poco",2,IF(Hoja4!L102="No, no ha cambiado mi preferencia",3,4)))</f>
        <v>3</v>
      </c>
      <c r="G102">
        <f>IF(Hoja4!M102="Nunca he notado el logo de Pepsi mientras jugaba.",1,IF(Hoja4!M102="Lo vi ocasionalmente mientras jugaba.",2,IF(Hoja4!M102="Lo vi con frecuencia mientras jugaba.",3,4)))</f>
        <v>3</v>
      </c>
      <c r="H102">
        <f>IF(Hoja4!N102="1 Nada en absoluto",1,IF(Hoja4!N102="2 Casi nada",2,IF(Hoja4!N102="3 Algo",3,IF(Hoja4!N102="4 Mucho",4,5))))</f>
        <v>2</v>
      </c>
      <c r="I102">
        <f>IF(Hoja4!O102="Logo de Pepsi",1,IF(Hoja4!O102="Latas de Pepsi",2,IF(Hoja4!O102="Máquinas expendedoras de Pepsi",3,4)))</f>
        <v>1</v>
      </c>
      <c r="J102">
        <f>IF(Hoja4!P102="Sí, tuve que recoger latas de Pepsi.",1,IF(Hoja4!P102="Sí, tuve que beber latas de Pepsi de una máquina expendedora.",2,IF(Hoja4!P102="Sí, había anuncios de Pepsi en todo el juego.",3,4)))</f>
        <v>1</v>
      </c>
      <c r="K102">
        <f>IF(Hoja4!Q102="Sí, el juego ha sido muy efectivo.",1,IF(Hoja4!Q102="Sí, el juego ha tenido un impacto positivo en mi recuerdo de Pepsi.",2,IF(Hoja4!Q102="No estoy seguro/a si el juego ha influido en mi recuerdo de Pepsi.",3,4)))</f>
        <v>2</v>
      </c>
      <c r="L102">
        <f>IF(Hoja4!R102="Mi actitud hacia la marca Pepsi ha mejorado significativamente.",1,IF(Hoja4!R102="No estoy seguro/a de cómo ha afectado el juego a mi actitud hacia la marca Pepsi.",4,IF(Hoja4!R102="Mi actitud hacia la marca Pepsi ha empeorado ligeramente.",3,2)))</f>
        <v>2</v>
      </c>
      <c r="M102">
        <f>IF(Hoja4!S102="Bastante prominente",1,IF(Hoja4!S102="Moderadamente visible",2,IF(Hoja4!S102="Poco visible",3,4)))</f>
        <v>1</v>
      </c>
      <c r="N102">
        <f>IF(Hoja4!T102="No, el juego no me ha influenciado para consumir Pepsi.",2,IF(Hoja4!T102="No estoy seguro/a si el juego ha tenido algún efecto en mi elección de consumir Pepsi.",3,IF(Hoja4!T102="No creo que el juego tenga ninguna relación con el consumo de Pepsi.",4,1)))</f>
        <v>1</v>
      </c>
      <c r="O102">
        <f>IF(Hoja4!U102="Sí, considero que el juego ha sido muy efectivo en promocionar la marca Pepsi.",1,IF(Hoja4!U102="Sí, en cierta medida, el juego ha tenido éxito en promocionar Pepsi.",2,IF(Hoja4!U102="No, el juego no ha tenido un impacto significativo en la promoción de Pepsi.",3,4)))</f>
        <v>2</v>
      </c>
      <c r="P102">
        <f>IF(Hoja4!V102="Excelente",1,IF(Hoja4!V102="Bueno",2,IF(Hoja4!V102="Regular",3,4)))</f>
        <v>3</v>
      </c>
      <c r="Q102">
        <f>IF(Hoja4!W102="Sí, me gustaría ver más juegos que incorporen marcas de manera creativa.",1,IF(Hoja4!W102="Sí, siempre y cuando la integración no sea intrusiva ni afecte la experiencia de juego.",2,IF(Hoja4!W102="No me importa si se incorporan marcas en los juegos.",3,4)))</f>
        <v>3</v>
      </c>
      <c r="R102" s="4">
        <f t="shared" si="6"/>
        <v>28</v>
      </c>
      <c r="S102">
        <f t="shared" si="7"/>
        <v>4</v>
      </c>
      <c r="T102">
        <f t="shared" si="8"/>
        <v>4</v>
      </c>
      <c r="U102">
        <f t="shared" si="9"/>
        <v>7</v>
      </c>
      <c r="V102">
        <f t="shared" si="10"/>
        <v>4</v>
      </c>
      <c r="W102">
        <f t="shared" si="11"/>
        <v>9</v>
      </c>
    </row>
    <row r="103" spans="2:23">
      <c r="B103" t="s">
        <v>248</v>
      </c>
      <c r="C103">
        <f>IF(Hoja4!I103="Una vez",1,IF(Hoja4!I103="Varias veces",2,IF(Hoja4!I103="Muchas veces",3,4)))</f>
        <v>1</v>
      </c>
      <c r="D103">
        <f>IF(Hoja4!J103="El interés en el personaje de Pepsiman.",1,IF(Hoja4!J103="La curiosidad por un juego relacionado con Pepsi.",2,IF(Hoja4!J103="La recomendación de amigos.",3,4)))</f>
        <v>2</v>
      </c>
      <c r="E103">
        <f>IF(Hoja4!K103="La he compartido con amigos o familiares cercanos.",1,IF(Hoja4!K103="La he compartido en redes sociales como Facebook, Twitter, o Instagram.",2,IF(Hoja4!K103="No he compartido mi experiencia con nadie.",3,4)))</f>
        <v>3</v>
      </c>
      <c r="F103">
        <f>IF(Hoja4!L103="Sí, definitivamente",1,IF(Hoja4!L103="Sí, un poco",2,IF(Hoja4!L103="No, no ha cambiado mi preferencia",3,4)))</f>
        <v>2</v>
      </c>
      <c r="G103">
        <f>IF(Hoja4!M103="Nunca he notado el logo de Pepsi mientras jugaba.",1,IF(Hoja4!M103="Lo vi ocasionalmente mientras jugaba.",2,IF(Hoja4!M103="Lo vi con frecuencia mientras jugaba.",3,4)))</f>
        <v>3</v>
      </c>
      <c r="H103">
        <f>IF(Hoja4!N103="1 Nada en absoluto",1,IF(Hoja4!N103="2 Casi nada",2,IF(Hoja4!N103="3 Algo",3,IF(Hoja4!N103="4 Mucho",4,5))))</f>
        <v>3</v>
      </c>
      <c r="I103">
        <f>IF(Hoja4!O103="Logo de Pepsi",1,IF(Hoja4!O103="Latas de Pepsi",2,IF(Hoja4!O103="Máquinas expendedoras de Pepsi",3,4)))</f>
        <v>1</v>
      </c>
      <c r="J103">
        <f>IF(Hoja4!P103="Sí, tuve que recoger latas de Pepsi.",1,IF(Hoja4!P103="Sí, tuve que beber latas de Pepsi de una máquina expendedora.",2,IF(Hoja4!P103="Sí, había anuncios de Pepsi en todo el juego.",3,4)))</f>
        <v>1</v>
      </c>
      <c r="K103">
        <f>IF(Hoja4!Q103="Sí, el juego ha sido muy efectivo.",1,IF(Hoja4!Q103="Sí, el juego ha tenido un impacto positivo en mi recuerdo de Pepsi.",2,IF(Hoja4!Q103="No estoy seguro/a si el juego ha influido en mi recuerdo de Pepsi.",3,4)))</f>
        <v>1</v>
      </c>
      <c r="L103">
        <f>IF(Hoja4!R103="Mi actitud hacia la marca Pepsi ha mejorado significativamente.",1,IF(Hoja4!R103="No estoy seguro/a de cómo ha afectado el juego a mi actitud hacia la marca Pepsi.",4,IF(Hoja4!R103="Mi actitud hacia la marca Pepsi ha empeorado ligeramente.",3,2)))</f>
        <v>1</v>
      </c>
      <c r="M103">
        <f>IF(Hoja4!S103="Bastante prominente",1,IF(Hoja4!S103="Moderadamente visible",2,IF(Hoja4!S103="Poco visible",3,4)))</f>
        <v>2</v>
      </c>
      <c r="N103">
        <f>IF(Hoja4!T103="No, el juego no me ha influenciado para consumir Pepsi.",2,IF(Hoja4!T103="No estoy seguro/a si el juego ha tenido algún efecto en mi elección de consumir Pepsi.",3,IF(Hoja4!T103="No creo que el juego tenga ninguna relación con el consumo de Pepsi.",4,1)))</f>
        <v>3</v>
      </c>
      <c r="O103">
        <f>IF(Hoja4!U103="Sí, considero que el juego ha sido muy efectivo en promocionar la marca Pepsi.",1,IF(Hoja4!U103="Sí, en cierta medida, el juego ha tenido éxito en promocionar Pepsi.",2,IF(Hoja4!U103="No, el juego no ha tenido un impacto significativo en la promoción de Pepsi.",3,4)))</f>
        <v>2</v>
      </c>
      <c r="P103">
        <f>IF(Hoja4!V103="Excelente",1,IF(Hoja4!V103="Bueno",2,IF(Hoja4!V103="Regular",3,4)))</f>
        <v>2</v>
      </c>
      <c r="Q103">
        <f>IF(Hoja4!W103="Sí, me gustaría ver más juegos que incorporen marcas de manera creativa.",1,IF(Hoja4!W103="Sí, siempre y cuando la integración no sea intrusiva ni afecte la experiencia de juego.",2,IF(Hoja4!W103="No me importa si se incorporan marcas en los juegos.",3,4)))</f>
        <v>1</v>
      </c>
      <c r="R103" s="4">
        <f t="shared" si="6"/>
        <v>28</v>
      </c>
      <c r="S103">
        <f t="shared" si="7"/>
        <v>6</v>
      </c>
      <c r="T103">
        <f t="shared" si="8"/>
        <v>5</v>
      </c>
      <c r="U103">
        <f t="shared" si="9"/>
        <v>8</v>
      </c>
      <c r="V103">
        <f t="shared" si="10"/>
        <v>2</v>
      </c>
      <c r="W103">
        <f t="shared" si="11"/>
        <v>7</v>
      </c>
    </row>
    <row r="104" spans="2:23">
      <c r="B104" t="s">
        <v>249</v>
      </c>
      <c r="C104">
        <f>IF(Hoja4!I104="Una vez",1,IF(Hoja4!I104="Varias veces",2,IF(Hoja4!I104="Muchas veces",3,4)))</f>
        <v>1</v>
      </c>
      <c r="D104">
        <f>IF(Hoja4!J104="El interés en el personaje de Pepsiman.",1,IF(Hoja4!J104="La curiosidad por un juego relacionado con Pepsi.",2,IF(Hoja4!J104="La recomendación de amigos.",3,4)))</f>
        <v>4</v>
      </c>
      <c r="E104">
        <f>IF(Hoja4!K104="La he compartido con amigos o familiares cercanos.",1,IF(Hoja4!K104="La he compartido en redes sociales como Facebook, Twitter, o Instagram.",2,IF(Hoja4!K104="No he compartido mi experiencia con nadie.",3,4)))</f>
        <v>3</v>
      </c>
      <c r="F104">
        <f>IF(Hoja4!L104="Sí, definitivamente",1,IF(Hoja4!L104="Sí, un poco",2,IF(Hoja4!L104="No, no ha cambiado mi preferencia",3,4)))</f>
        <v>3</v>
      </c>
      <c r="G104">
        <f>IF(Hoja4!M104="Nunca he notado el logo de Pepsi mientras jugaba.",1,IF(Hoja4!M104="Lo vi ocasionalmente mientras jugaba.",2,IF(Hoja4!M104="Lo vi con frecuencia mientras jugaba.",3,4)))</f>
        <v>3</v>
      </c>
      <c r="H104">
        <f>IF(Hoja4!N104="1 Nada en absoluto",1,IF(Hoja4!N104="2 Casi nada",2,IF(Hoja4!N104="3 Algo",3,IF(Hoja4!N104="4 Mucho",4,5))))</f>
        <v>3</v>
      </c>
      <c r="I104">
        <f>IF(Hoja4!O104="Logo de Pepsi",1,IF(Hoja4!O104="Latas de Pepsi",2,IF(Hoja4!O104="Máquinas expendedoras de Pepsi",3,4)))</f>
        <v>2</v>
      </c>
      <c r="J104">
        <f>IF(Hoja4!P104="Sí, tuve que recoger latas de Pepsi.",1,IF(Hoja4!P104="Sí, tuve que beber latas de Pepsi de una máquina expendedora.",2,IF(Hoja4!P104="Sí, había anuncios de Pepsi en todo el juego.",3,4)))</f>
        <v>1</v>
      </c>
      <c r="K104">
        <f>IF(Hoja4!Q104="Sí, el juego ha sido muy efectivo.",1,IF(Hoja4!Q104="Sí, el juego ha tenido un impacto positivo en mi recuerdo de Pepsi.",2,IF(Hoja4!Q104="No estoy seguro/a si el juego ha influido en mi recuerdo de Pepsi.",3,4)))</f>
        <v>2</v>
      </c>
      <c r="L104">
        <f>IF(Hoja4!R104="Mi actitud hacia la marca Pepsi ha mejorado significativamente.",1,IF(Hoja4!R104="No estoy seguro/a de cómo ha afectado el juego a mi actitud hacia la marca Pepsi.",4,IF(Hoja4!R104="Mi actitud hacia la marca Pepsi ha empeorado ligeramente.",3,2)))</f>
        <v>2</v>
      </c>
      <c r="M104">
        <f>IF(Hoja4!S104="Bastante prominente",1,IF(Hoja4!S104="Moderadamente visible",2,IF(Hoja4!S104="Poco visible",3,4)))</f>
        <v>2</v>
      </c>
      <c r="N104">
        <f>IF(Hoja4!T104="No, el juego no me ha influenciado para consumir Pepsi.",2,IF(Hoja4!T104="No estoy seguro/a si el juego ha tenido algún efecto en mi elección de consumir Pepsi.",3,IF(Hoja4!T104="No creo que el juego tenga ninguna relación con el consumo de Pepsi.",4,1)))</f>
        <v>3</v>
      </c>
      <c r="O104">
        <f>IF(Hoja4!U104="Sí, considero que el juego ha sido muy efectivo en promocionar la marca Pepsi.",1,IF(Hoja4!U104="Sí, en cierta medida, el juego ha tenido éxito en promocionar Pepsi.",2,IF(Hoja4!U104="No, el juego no ha tenido un impacto significativo en la promoción de Pepsi.",3,4)))</f>
        <v>1</v>
      </c>
      <c r="P104">
        <f>IF(Hoja4!V104="Excelente",1,IF(Hoja4!V104="Bueno",2,IF(Hoja4!V104="Regular",3,4)))</f>
        <v>2</v>
      </c>
      <c r="Q104">
        <f>IF(Hoja4!W104="Sí, me gustaría ver más juegos que incorporen marcas de manera creativa.",1,IF(Hoja4!W104="Sí, siempre y cuando la integración no sea intrusiva ni afecte la experiencia de juego.",2,IF(Hoja4!W104="No me importa si se incorporan marcas en los juegos.",3,4)))</f>
        <v>3</v>
      </c>
      <c r="R104" s="4">
        <f t="shared" si="6"/>
        <v>35</v>
      </c>
      <c r="S104">
        <f t="shared" si="7"/>
        <v>8</v>
      </c>
      <c r="T104">
        <f t="shared" si="8"/>
        <v>6</v>
      </c>
      <c r="U104">
        <f t="shared" si="9"/>
        <v>9</v>
      </c>
      <c r="V104">
        <f t="shared" si="10"/>
        <v>4</v>
      </c>
      <c r="W104">
        <f t="shared" si="11"/>
        <v>8</v>
      </c>
    </row>
    <row r="105" spans="2:23">
      <c r="B105" t="s">
        <v>250</v>
      </c>
      <c r="C105">
        <f>IF(Hoja4!I105="Una vez",1,IF(Hoja4!I105="Varias veces",2,IF(Hoja4!I105="Muchas veces",3,4)))</f>
        <v>3</v>
      </c>
      <c r="D105">
        <f>IF(Hoja4!J105="El interés en el personaje de Pepsiman.",1,IF(Hoja4!J105="La curiosidad por un juego relacionado con Pepsi.",2,IF(Hoja4!J105="La recomendación de amigos.",3,4)))</f>
        <v>1</v>
      </c>
      <c r="E105">
        <f>IF(Hoja4!K105="La he compartido con amigos o familiares cercanos.",1,IF(Hoja4!K105="La he compartido en redes sociales como Facebook, Twitter, o Instagram.",2,IF(Hoja4!K105="No he compartido mi experiencia con nadie.",3,4)))</f>
        <v>1</v>
      </c>
      <c r="F105">
        <f>IF(Hoja4!L105="Sí, definitivamente",1,IF(Hoja4!L105="Sí, un poco",2,IF(Hoja4!L105="No, no ha cambiado mi preferencia",3,4)))</f>
        <v>2</v>
      </c>
      <c r="G105">
        <f>IF(Hoja4!M105="Nunca he notado el logo de Pepsi mientras jugaba.",1,IF(Hoja4!M105="Lo vi ocasionalmente mientras jugaba.",2,IF(Hoja4!M105="Lo vi con frecuencia mientras jugaba.",3,4)))</f>
        <v>4</v>
      </c>
      <c r="H105">
        <f>IF(Hoja4!N105="1 Nada en absoluto",1,IF(Hoja4!N105="2 Casi nada",2,IF(Hoja4!N105="3 Algo",3,IF(Hoja4!N105="4 Mucho",4,5))))</f>
        <v>5</v>
      </c>
      <c r="I105">
        <f>IF(Hoja4!O105="Logo de Pepsi",1,IF(Hoja4!O105="Latas de Pepsi",2,IF(Hoja4!O105="Máquinas expendedoras de Pepsi",3,4)))</f>
        <v>2</v>
      </c>
      <c r="J105">
        <f>IF(Hoja4!P105="Sí, tuve que recoger latas de Pepsi.",1,IF(Hoja4!P105="Sí, tuve que beber latas de Pepsi de una máquina expendedora.",2,IF(Hoja4!P105="Sí, había anuncios de Pepsi en todo el juego.",3,4)))</f>
        <v>1</v>
      </c>
      <c r="K105">
        <f>IF(Hoja4!Q105="Sí, el juego ha sido muy efectivo.",1,IF(Hoja4!Q105="Sí, el juego ha tenido un impacto positivo en mi recuerdo de Pepsi.",2,IF(Hoja4!Q105="No estoy seguro/a si el juego ha influido en mi recuerdo de Pepsi.",3,4)))</f>
        <v>1</v>
      </c>
      <c r="L105">
        <f>IF(Hoja4!R105="Mi actitud hacia la marca Pepsi ha mejorado significativamente.",1,IF(Hoja4!R105="No estoy seguro/a de cómo ha afectado el juego a mi actitud hacia la marca Pepsi.",4,IF(Hoja4!R105="Mi actitud hacia la marca Pepsi ha empeorado ligeramente.",3,2)))</f>
        <v>1</v>
      </c>
      <c r="M105">
        <f>IF(Hoja4!S105="Bastante prominente",1,IF(Hoja4!S105="Moderadamente visible",2,IF(Hoja4!S105="Poco visible",3,4)))</f>
        <v>2</v>
      </c>
      <c r="N105">
        <f>IF(Hoja4!T105="No, el juego no me ha influenciado para consumir Pepsi.",2,IF(Hoja4!T105="No estoy seguro/a si el juego ha tenido algún efecto en mi elección de consumir Pepsi.",3,IF(Hoja4!T105="No creo que el juego tenga ninguna relación con el consumo de Pepsi.",4,1)))</f>
        <v>1</v>
      </c>
      <c r="O105">
        <f>IF(Hoja4!U105="Sí, considero que el juego ha sido muy efectivo en promocionar la marca Pepsi.",1,IF(Hoja4!U105="Sí, en cierta medida, el juego ha tenido éxito en promocionar Pepsi.",2,IF(Hoja4!U105="No, el juego no ha tenido un impacto significativo en la promoción de Pepsi.",3,4)))</f>
        <v>1</v>
      </c>
      <c r="P105">
        <f>IF(Hoja4!V105="Excelente",1,IF(Hoja4!V105="Bueno",2,IF(Hoja4!V105="Regular",3,4)))</f>
        <v>1</v>
      </c>
      <c r="Q105">
        <f>IF(Hoja4!W105="Sí, me gustaría ver más juegos que incorporen marcas de manera creativa.",1,IF(Hoja4!W105="Sí, siempre y cuando la integración no sea intrusiva ni afecte la experiencia de juego.",2,IF(Hoja4!W105="No me importa si se incorporan marcas en los juegos.",3,4)))</f>
        <v>1</v>
      </c>
      <c r="R105" s="4">
        <f t="shared" si="6"/>
        <v>27</v>
      </c>
      <c r="S105">
        <f t="shared" si="7"/>
        <v>5</v>
      </c>
      <c r="T105">
        <f t="shared" si="8"/>
        <v>3</v>
      </c>
      <c r="U105">
        <f t="shared" si="9"/>
        <v>12</v>
      </c>
      <c r="V105">
        <f t="shared" si="10"/>
        <v>2</v>
      </c>
      <c r="W105">
        <f t="shared" si="11"/>
        <v>5</v>
      </c>
    </row>
    <row r="106" spans="2:23">
      <c r="B106" t="s">
        <v>251</v>
      </c>
      <c r="C106">
        <f>IF(Hoja4!I106="Una vez",1,IF(Hoja4!I106="Varias veces",2,IF(Hoja4!I106="Muchas veces",3,4)))</f>
        <v>2</v>
      </c>
      <c r="D106">
        <f>IF(Hoja4!J106="El interés en el personaje de Pepsiman.",1,IF(Hoja4!J106="La curiosidad por un juego relacionado con Pepsi.",2,IF(Hoja4!J106="La recomendación de amigos.",3,4)))</f>
        <v>2</v>
      </c>
      <c r="E106">
        <f>IF(Hoja4!K106="La he compartido con amigos o familiares cercanos.",1,IF(Hoja4!K106="La he compartido en redes sociales como Facebook, Twitter, o Instagram.",2,IF(Hoja4!K106="No he compartido mi experiencia con nadie.",3,4)))</f>
        <v>2</v>
      </c>
      <c r="F106">
        <f>IF(Hoja4!L106="Sí, definitivamente",1,IF(Hoja4!L106="Sí, un poco",2,IF(Hoja4!L106="No, no ha cambiado mi preferencia",3,4)))</f>
        <v>2</v>
      </c>
      <c r="G106">
        <f>IF(Hoja4!M106="Nunca he notado el logo de Pepsi mientras jugaba.",1,IF(Hoja4!M106="Lo vi ocasionalmente mientras jugaba.",2,IF(Hoja4!M106="Lo vi con frecuencia mientras jugaba.",3,4)))</f>
        <v>2</v>
      </c>
      <c r="H106">
        <f>IF(Hoja4!N106="1 Nada en absoluto",1,IF(Hoja4!N106="2 Casi nada",2,IF(Hoja4!N106="3 Algo",3,IF(Hoja4!N106="4 Mucho",4,5))))</f>
        <v>3</v>
      </c>
      <c r="I106">
        <f>IF(Hoja4!O106="Logo de Pepsi",1,IF(Hoja4!O106="Latas de Pepsi",2,IF(Hoja4!O106="Máquinas expendedoras de Pepsi",3,4)))</f>
        <v>2</v>
      </c>
      <c r="J106">
        <f>IF(Hoja4!P106="Sí, tuve que recoger latas de Pepsi.",1,IF(Hoja4!P106="Sí, tuve que beber latas de Pepsi de una máquina expendedora.",2,IF(Hoja4!P106="Sí, había anuncios de Pepsi en todo el juego.",3,4)))</f>
        <v>1</v>
      </c>
      <c r="K106">
        <f>IF(Hoja4!Q106="Sí, el juego ha sido muy efectivo.",1,IF(Hoja4!Q106="Sí, el juego ha tenido un impacto positivo en mi recuerdo de Pepsi.",2,IF(Hoja4!Q106="No estoy seguro/a si el juego ha influido en mi recuerdo de Pepsi.",3,4)))</f>
        <v>2</v>
      </c>
      <c r="L106">
        <f>IF(Hoja4!R106="Mi actitud hacia la marca Pepsi ha mejorado significativamente.",1,IF(Hoja4!R106="No estoy seguro/a de cómo ha afectado el juego a mi actitud hacia la marca Pepsi.",4,IF(Hoja4!R106="Mi actitud hacia la marca Pepsi ha empeorado ligeramente.",3,2)))</f>
        <v>2</v>
      </c>
      <c r="M106">
        <f>IF(Hoja4!S106="Bastante prominente",1,IF(Hoja4!S106="Moderadamente visible",2,IF(Hoja4!S106="Poco visible",3,4)))</f>
        <v>1</v>
      </c>
      <c r="N106">
        <f>IF(Hoja4!T106="No, el juego no me ha influenciado para consumir Pepsi.",2,IF(Hoja4!T106="No estoy seguro/a si el juego ha tenido algún efecto en mi elección de consumir Pepsi.",3,IF(Hoja4!T106="No creo que el juego tenga ninguna relación con el consumo de Pepsi.",4,1)))</f>
        <v>1</v>
      </c>
      <c r="O106">
        <f>IF(Hoja4!U106="Sí, considero que el juego ha sido muy efectivo en promocionar la marca Pepsi.",1,IF(Hoja4!U106="Sí, en cierta medida, el juego ha tenido éxito en promocionar Pepsi.",2,IF(Hoja4!U106="No, el juego no ha tenido un impacto significativo en la promoción de Pepsi.",3,4)))</f>
        <v>1</v>
      </c>
      <c r="P106">
        <f>IF(Hoja4!V106="Excelente",1,IF(Hoja4!V106="Bueno",2,IF(Hoja4!V106="Regular",3,4)))</f>
        <v>2</v>
      </c>
      <c r="Q106">
        <f>IF(Hoja4!W106="Sí, me gustaría ver más juegos que incorporen marcas de manera creativa.",1,IF(Hoja4!W106="Sí, siempre y cuando la integración no sea intrusiva ni afecte la experiencia de juego.",2,IF(Hoja4!W106="No me importa si se incorporan marcas en los juegos.",3,4)))</f>
        <v>1</v>
      </c>
      <c r="R106" s="4">
        <f t="shared" si="6"/>
        <v>26</v>
      </c>
      <c r="S106">
        <f t="shared" si="7"/>
        <v>6</v>
      </c>
      <c r="T106">
        <f t="shared" si="8"/>
        <v>3</v>
      </c>
      <c r="U106">
        <f t="shared" si="9"/>
        <v>8</v>
      </c>
      <c r="V106">
        <f t="shared" si="10"/>
        <v>4</v>
      </c>
      <c r="W106">
        <f t="shared" si="11"/>
        <v>5</v>
      </c>
    </row>
    <row r="107" spans="2:23">
      <c r="B107" t="s">
        <v>252</v>
      </c>
      <c r="C107">
        <f>IF(Hoja4!I107="Una vez",1,IF(Hoja4!I107="Varias veces",2,IF(Hoja4!I107="Muchas veces",3,4)))</f>
        <v>4</v>
      </c>
      <c r="D107">
        <f>IF(Hoja4!J107="El interés en el personaje de Pepsiman.",1,IF(Hoja4!J107="La curiosidad por un juego relacionado con Pepsi.",2,IF(Hoja4!J107="La recomendación de amigos.",3,4)))</f>
        <v>4</v>
      </c>
      <c r="E107">
        <f>IF(Hoja4!K107="La he compartido con amigos o familiares cercanos.",1,IF(Hoja4!K107="La he compartido en redes sociales como Facebook, Twitter, o Instagram.",2,IF(Hoja4!K107="No he compartido mi experiencia con nadie.",3,4)))</f>
        <v>2</v>
      </c>
      <c r="F107">
        <f>IF(Hoja4!L107="Sí, definitivamente",1,IF(Hoja4!L107="Sí, un poco",2,IF(Hoja4!L107="No, no ha cambiado mi preferencia",3,4)))</f>
        <v>3</v>
      </c>
      <c r="G107">
        <f>IF(Hoja4!M107="Nunca he notado el logo de Pepsi mientras jugaba.",1,IF(Hoja4!M107="Lo vi ocasionalmente mientras jugaba.",2,IF(Hoja4!M107="Lo vi con frecuencia mientras jugaba.",3,4)))</f>
        <v>2</v>
      </c>
      <c r="H107">
        <f>IF(Hoja4!N107="1 Nada en absoluto",1,IF(Hoja4!N107="2 Casi nada",2,IF(Hoja4!N107="3 Algo",3,IF(Hoja4!N107="4 Mucho",4,5))))</f>
        <v>3</v>
      </c>
      <c r="I107">
        <f>IF(Hoja4!O107="Logo de Pepsi",1,IF(Hoja4!O107="Latas de Pepsi",2,IF(Hoja4!O107="Máquinas expendedoras de Pepsi",3,4)))</f>
        <v>1</v>
      </c>
      <c r="J107">
        <f>IF(Hoja4!P107="Sí, tuve que recoger latas de Pepsi.",1,IF(Hoja4!P107="Sí, tuve que beber latas de Pepsi de una máquina expendedora.",2,IF(Hoja4!P107="Sí, había anuncios de Pepsi en todo el juego.",3,4)))</f>
        <v>1</v>
      </c>
      <c r="K107">
        <f>IF(Hoja4!Q107="Sí, el juego ha sido muy efectivo.",1,IF(Hoja4!Q107="Sí, el juego ha tenido un impacto positivo en mi recuerdo de Pepsi.",2,IF(Hoja4!Q107="No estoy seguro/a si el juego ha influido en mi recuerdo de Pepsi.",3,4)))</f>
        <v>1</v>
      </c>
      <c r="L107">
        <f>IF(Hoja4!R107="Mi actitud hacia la marca Pepsi ha mejorado significativamente.",1,IF(Hoja4!R107="No estoy seguro/a de cómo ha afectado el juego a mi actitud hacia la marca Pepsi.",4,IF(Hoja4!R107="Mi actitud hacia la marca Pepsi ha empeorado ligeramente.",3,2)))</f>
        <v>1</v>
      </c>
      <c r="M107">
        <f>IF(Hoja4!S107="Bastante prominente",1,IF(Hoja4!S107="Moderadamente visible",2,IF(Hoja4!S107="Poco visible",3,4)))</f>
        <v>1</v>
      </c>
      <c r="N107">
        <f>IF(Hoja4!T107="No, el juego no me ha influenciado para consumir Pepsi.",2,IF(Hoja4!T107="No estoy seguro/a si el juego ha tenido algún efecto en mi elección de consumir Pepsi.",3,IF(Hoja4!T107="No creo que el juego tenga ninguna relación con el consumo de Pepsi.",4,1)))</f>
        <v>2</v>
      </c>
      <c r="O107">
        <f>IF(Hoja4!U107="Sí, considero que el juego ha sido muy efectivo en promocionar la marca Pepsi.",1,IF(Hoja4!U107="Sí, en cierta medida, el juego ha tenido éxito en promocionar Pepsi.",2,IF(Hoja4!U107="No, el juego no ha tenido un impacto significativo en la promoción de Pepsi.",3,4)))</f>
        <v>1</v>
      </c>
      <c r="P107">
        <f>IF(Hoja4!V107="Excelente",1,IF(Hoja4!V107="Bueno",2,IF(Hoja4!V107="Regular",3,4)))</f>
        <v>1</v>
      </c>
      <c r="Q107">
        <f>IF(Hoja4!W107="Sí, me gustaría ver más juegos que incorporen marcas de manera creativa.",1,IF(Hoja4!W107="Sí, siempre y cuando la integración no sea intrusiva ni afecte la experiencia de juego.",2,IF(Hoja4!W107="No me importa si se incorporan marcas en los juegos.",3,4)))</f>
        <v>1</v>
      </c>
      <c r="R107" s="4">
        <f t="shared" si="6"/>
        <v>28</v>
      </c>
      <c r="S107">
        <f t="shared" si="7"/>
        <v>10</v>
      </c>
      <c r="T107">
        <f t="shared" si="8"/>
        <v>5</v>
      </c>
      <c r="U107">
        <f t="shared" si="9"/>
        <v>7</v>
      </c>
      <c r="V107">
        <f t="shared" si="10"/>
        <v>2</v>
      </c>
      <c r="W107">
        <f t="shared" si="11"/>
        <v>4</v>
      </c>
    </row>
    <row r="108" spans="2:23">
      <c r="B108" t="s">
        <v>253</v>
      </c>
      <c r="C108">
        <f>IF(Hoja4!I108="Una vez",1,IF(Hoja4!I108="Varias veces",2,IF(Hoja4!I108="Muchas veces",3,4)))</f>
        <v>2</v>
      </c>
      <c r="D108">
        <f>IF(Hoja4!J108="El interés en el personaje de Pepsiman.",1,IF(Hoja4!J108="La curiosidad por un juego relacionado con Pepsi.",2,IF(Hoja4!J108="La recomendación de amigos.",3,4)))</f>
        <v>4</v>
      </c>
      <c r="E108">
        <f>IF(Hoja4!K108="La he compartido con amigos o familiares cercanos.",1,IF(Hoja4!K108="La he compartido en redes sociales como Facebook, Twitter, o Instagram.",2,IF(Hoja4!K108="No he compartido mi experiencia con nadie.",3,4)))</f>
        <v>3</v>
      </c>
      <c r="F108">
        <f>IF(Hoja4!L108="Sí, definitivamente",1,IF(Hoja4!L108="Sí, un poco",2,IF(Hoja4!L108="No, no ha cambiado mi preferencia",3,4)))</f>
        <v>3</v>
      </c>
      <c r="G108">
        <f>IF(Hoja4!M108="Nunca he notado el logo de Pepsi mientras jugaba.",1,IF(Hoja4!M108="Lo vi ocasionalmente mientras jugaba.",2,IF(Hoja4!M108="Lo vi con frecuencia mientras jugaba.",3,4)))</f>
        <v>1</v>
      </c>
      <c r="H108">
        <f>IF(Hoja4!N108="1 Nada en absoluto",1,IF(Hoja4!N108="2 Casi nada",2,IF(Hoja4!N108="3 Algo",3,IF(Hoja4!N108="4 Mucho",4,5))))</f>
        <v>2</v>
      </c>
      <c r="I108">
        <f>IF(Hoja4!O108="Logo de Pepsi",1,IF(Hoja4!O108="Latas de Pepsi",2,IF(Hoja4!O108="Máquinas expendedoras de Pepsi",3,4)))</f>
        <v>2</v>
      </c>
      <c r="J108">
        <f>IF(Hoja4!P108="Sí, tuve que recoger latas de Pepsi.",1,IF(Hoja4!P108="Sí, tuve que beber latas de Pepsi de una máquina expendedora.",2,IF(Hoja4!P108="Sí, había anuncios de Pepsi en todo el juego.",3,4)))</f>
        <v>1</v>
      </c>
      <c r="K108">
        <f>IF(Hoja4!Q108="Sí, el juego ha sido muy efectivo.",1,IF(Hoja4!Q108="Sí, el juego ha tenido un impacto positivo en mi recuerdo de Pepsi.",2,IF(Hoja4!Q108="No estoy seguro/a si el juego ha influido en mi recuerdo de Pepsi.",3,4)))</f>
        <v>3</v>
      </c>
      <c r="L108">
        <f>IF(Hoja4!R108="Mi actitud hacia la marca Pepsi ha mejorado significativamente.",1,IF(Hoja4!R108="No estoy seguro/a de cómo ha afectado el juego a mi actitud hacia la marca Pepsi.",4,IF(Hoja4!R108="Mi actitud hacia la marca Pepsi ha empeorado ligeramente.",3,2)))</f>
        <v>2</v>
      </c>
      <c r="M108">
        <f>IF(Hoja4!S108="Bastante prominente",1,IF(Hoja4!S108="Moderadamente visible",2,IF(Hoja4!S108="Poco visible",3,4)))</f>
        <v>3</v>
      </c>
      <c r="N108">
        <f>IF(Hoja4!T108="No, el juego no me ha influenciado para consumir Pepsi.",2,IF(Hoja4!T108="No estoy seguro/a si el juego ha tenido algún efecto en mi elección de consumir Pepsi.",3,IF(Hoja4!T108="No creo que el juego tenga ninguna relación con el consumo de Pepsi.",4,1)))</f>
        <v>2</v>
      </c>
      <c r="O108">
        <f>IF(Hoja4!U108="Sí, considero que el juego ha sido muy efectivo en promocionar la marca Pepsi.",1,IF(Hoja4!U108="Sí, en cierta medida, el juego ha tenido éxito en promocionar Pepsi.",2,IF(Hoja4!U108="No, el juego no ha tenido un impacto significativo en la promoción de Pepsi.",3,4)))</f>
        <v>3</v>
      </c>
      <c r="P108">
        <f>IF(Hoja4!V108="Excelente",1,IF(Hoja4!V108="Bueno",2,IF(Hoja4!V108="Regular",3,4)))</f>
        <v>3</v>
      </c>
      <c r="Q108">
        <f>IF(Hoja4!W108="Sí, me gustaría ver más juegos que incorporen marcas de manera creativa.",1,IF(Hoja4!W108="Sí, siempre y cuando la integración no sea intrusiva ni afecte la experiencia de juego.",2,IF(Hoja4!W108="No me importa si se incorporan marcas en los juegos.",3,4)))</f>
        <v>3</v>
      </c>
      <c r="R108" s="4">
        <f t="shared" si="6"/>
        <v>37</v>
      </c>
      <c r="S108">
        <f t="shared" si="7"/>
        <v>9</v>
      </c>
      <c r="T108">
        <f t="shared" si="8"/>
        <v>5</v>
      </c>
      <c r="U108">
        <f t="shared" si="9"/>
        <v>6</v>
      </c>
      <c r="V108">
        <f t="shared" si="10"/>
        <v>5</v>
      </c>
      <c r="W108">
        <f t="shared" si="11"/>
        <v>12</v>
      </c>
    </row>
    <row r="109" spans="2:23">
      <c r="B109" t="s">
        <v>254</v>
      </c>
      <c r="C109">
        <f>IF(Hoja4!I109="Una vez",1,IF(Hoja4!I109="Varias veces",2,IF(Hoja4!I109="Muchas veces",3,4)))</f>
        <v>4</v>
      </c>
      <c r="D109">
        <f>IF(Hoja4!J109="El interés en el personaje de Pepsiman.",1,IF(Hoja4!J109="La curiosidad por un juego relacionado con Pepsi.",2,IF(Hoja4!J109="La recomendación de amigos.",3,4)))</f>
        <v>2</v>
      </c>
      <c r="E109">
        <f>IF(Hoja4!K109="La he compartido con amigos o familiares cercanos.",1,IF(Hoja4!K109="La he compartido en redes sociales como Facebook, Twitter, o Instagram.",2,IF(Hoja4!K109="No he compartido mi experiencia con nadie.",3,4)))</f>
        <v>3</v>
      </c>
      <c r="F109">
        <f>IF(Hoja4!L109="Sí, definitivamente",1,IF(Hoja4!L109="Sí, un poco",2,IF(Hoja4!L109="No, no ha cambiado mi preferencia",3,4)))</f>
        <v>3</v>
      </c>
      <c r="G109">
        <f>IF(Hoja4!M109="Nunca he notado el logo de Pepsi mientras jugaba.",1,IF(Hoja4!M109="Lo vi ocasionalmente mientras jugaba.",2,IF(Hoja4!M109="Lo vi con frecuencia mientras jugaba.",3,4)))</f>
        <v>3</v>
      </c>
      <c r="H109">
        <f>IF(Hoja4!N109="1 Nada en absoluto",1,IF(Hoja4!N109="2 Casi nada",2,IF(Hoja4!N109="3 Algo",3,IF(Hoja4!N109="4 Mucho",4,5))))</f>
        <v>2</v>
      </c>
      <c r="I109">
        <f>IF(Hoja4!O109="Logo de Pepsi",1,IF(Hoja4!O109="Latas de Pepsi",2,IF(Hoja4!O109="Máquinas expendedoras de Pepsi",3,4)))</f>
        <v>2</v>
      </c>
      <c r="J109">
        <f>IF(Hoja4!P109="Sí, tuve que recoger latas de Pepsi.",1,IF(Hoja4!P109="Sí, tuve que beber latas de Pepsi de una máquina expendedora.",2,IF(Hoja4!P109="Sí, había anuncios de Pepsi en todo el juego.",3,4)))</f>
        <v>1</v>
      </c>
      <c r="K109">
        <f>IF(Hoja4!Q109="Sí, el juego ha sido muy efectivo.",1,IF(Hoja4!Q109="Sí, el juego ha tenido un impacto positivo en mi recuerdo de Pepsi.",2,IF(Hoja4!Q109="No estoy seguro/a si el juego ha influido en mi recuerdo de Pepsi.",3,4)))</f>
        <v>3</v>
      </c>
      <c r="L109">
        <f>IF(Hoja4!R109="Mi actitud hacia la marca Pepsi ha mejorado significativamente.",1,IF(Hoja4!R109="No estoy seguro/a de cómo ha afectado el juego a mi actitud hacia la marca Pepsi.",4,IF(Hoja4!R109="Mi actitud hacia la marca Pepsi ha empeorado ligeramente.",3,2)))</f>
        <v>2</v>
      </c>
      <c r="M109">
        <f>IF(Hoja4!S109="Bastante prominente",1,IF(Hoja4!S109="Moderadamente visible",2,IF(Hoja4!S109="Poco visible",3,4)))</f>
        <v>1</v>
      </c>
      <c r="N109">
        <f>IF(Hoja4!T109="No, el juego no me ha influenciado para consumir Pepsi.",2,IF(Hoja4!T109="No estoy seguro/a si el juego ha tenido algún efecto en mi elección de consumir Pepsi.",3,IF(Hoja4!T109="No creo que el juego tenga ninguna relación con el consumo de Pepsi.",4,1)))</f>
        <v>2</v>
      </c>
      <c r="O109">
        <f>IF(Hoja4!U109="Sí, considero que el juego ha sido muy efectivo en promocionar la marca Pepsi.",1,IF(Hoja4!U109="Sí, en cierta medida, el juego ha tenido éxito en promocionar Pepsi.",2,IF(Hoja4!U109="No, el juego no ha tenido un impacto significativo en la promoción de Pepsi.",3,4)))</f>
        <v>2</v>
      </c>
      <c r="P109">
        <f>IF(Hoja4!V109="Excelente",1,IF(Hoja4!V109="Bueno",2,IF(Hoja4!V109="Regular",3,4)))</f>
        <v>2</v>
      </c>
      <c r="Q109">
        <f>IF(Hoja4!W109="Sí, me gustaría ver más juegos que incorporen marcas de manera creativa.",1,IF(Hoja4!W109="Sí, siempre y cuando la integración no sea intrusiva ni afecte la experiencia de juego.",2,IF(Hoja4!W109="No me importa si se incorporan marcas en los juegos.",3,4)))</f>
        <v>2</v>
      </c>
      <c r="R109" s="4">
        <f t="shared" si="6"/>
        <v>34</v>
      </c>
      <c r="S109">
        <f t="shared" si="7"/>
        <v>9</v>
      </c>
      <c r="T109">
        <f t="shared" si="8"/>
        <v>5</v>
      </c>
      <c r="U109">
        <f t="shared" si="9"/>
        <v>8</v>
      </c>
      <c r="V109">
        <f t="shared" si="10"/>
        <v>5</v>
      </c>
      <c r="W109">
        <f t="shared" si="11"/>
        <v>7</v>
      </c>
    </row>
    <row r="110" spans="2:23">
      <c r="B110" t="s">
        <v>255</v>
      </c>
      <c r="C110">
        <f>IF(Hoja4!I110="Una vez",1,IF(Hoja4!I110="Varias veces",2,IF(Hoja4!I110="Muchas veces",3,4)))</f>
        <v>2</v>
      </c>
      <c r="D110">
        <f>IF(Hoja4!J110="El interés en el personaje de Pepsiman.",1,IF(Hoja4!J110="La curiosidad por un juego relacionado con Pepsi.",2,IF(Hoja4!J110="La recomendación de amigos.",3,4)))</f>
        <v>2</v>
      </c>
      <c r="E110">
        <f>IF(Hoja4!K110="La he compartido con amigos o familiares cercanos.",1,IF(Hoja4!K110="La he compartido en redes sociales como Facebook, Twitter, o Instagram.",2,IF(Hoja4!K110="No he compartido mi experiencia con nadie.",3,4)))</f>
        <v>1</v>
      </c>
      <c r="F110">
        <f>IF(Hoja4!L110="Sí, definitivamente",1,IF(Hoja4!L110="Sí, un poco",2,IF(Hoja4!L110="No, no ha cambiado mi preferencia",3,4)))</f>
        <v>3</v>
      </c>
      <c r="G110">
        <f>IF(Hoja4!M110="Nunca he notado el logo de Pepsi mientras jugaba.",1,IF(Hoja4!M110="Lo vi ocasionalmente mientras jugaba.",2,IF(Hoja4!M110="Lo vi con frecuencia mientras jugaba.",3,4)))</f>
        <v>4</v>
      </c>
      <c r="H110">
        <f>IF(Hoja4!N110="1 Nada en absoluto",1,IF(Hoja4!N110="2 Casi nada",2,IF(Hoja4!N110="3 Algo",3,IF(Hoja4!N110="4 Mucho",4,5))))</f>
        <v>4</v>
      </c>
      <c r="I110">
        <f>IF(Hoja4!O110="Logo de Pepsi",1,IF(Hoja4!O110="Latas de Pepsi",2,IF(Hoja4!O110="Máquinas expendedoras de Pepsi",3,4)))</f>
        <v>4</v>
      </c>
      <c r="J110">
        <f>IF(Hoja4!P110="Sí, tuve que recoger latas de Pepsi.",1,IF(Hoja4!P110="Sí, tuve que beber latas de Pepsi de una máquina expendedora.",2,IF(Hoja4!P110="Sí, había anuncios de Pepsi en todo el juego.",3,4)))</f>
        <v>1</v>
      </c>
      <c r="K110">
        <f>IF(Hoja4!Q110="Sí, el juego ha sido muy efectivo.",1,IF(Hoja4!Q110="Sí, el juego ha tenido un impacto positivo en mi recuerdo de Pepsi.",2,IF(Hoja4!Q110="No estoy seguro/a si el juego ha influido en mi recuerdo de Pepsi.",3,4)))</f>
        <v>3</v>
      </c>
      <c r="L110">
        <f>IF(Hoja4!R110="Mi actitud hacia la marca Pepsi ha mejorado significativamente.",1,IF(Hoja4!R110="No estoy seguro/a de cómo ha afectado el juego a mi actitud hacia la marca Pepsi.",4,IF(Hoja4!R110="Mi actitud hacia la marca Pepsi ha empeorado ligeramente.",3,2)))</f>
        <v>2</v>
      </c>
      <c r="M110">
        <f>IF(Hoja4!S110="Bastante prominente",1,IF(Hoja4!S110="Moderadamente visible",2,IF(Hoja4!S110="Poco visible",3,4)))</f>
        <v>1</v>
      </c>
      <c r="N110">
        <f>IF(Hoja4!T110="No, el juego no me ha influenciado para consumir Pepsi.",2,IF(Hoja4!T110="No estoy seguro/a si el juego ha tenido algún efecto en mi elección de consumir Pepsi.",3,IF(Hoja4!T110="No creo que el juego tenga ninguna relación con el consumo de Pepsi.",4,1)))</f>
        <v>1</v>
      </c>
      <c r="O110">
        <f>IF(Hoja4!U110="Sí, considero que el juego ha sido muy efectivo en promocionar la marca Pepsi.",1,IF(Hoja4!U110="Sí, en cierta medida, el juego ha tenido éxito en promocionar Pepsi.",2,IF(Hoja4!U110="No, el juego no ha tenido un impacto significativo en la promoción de Pepsi.",3,4)))</f>
        <v>4</v>
      </c>
      <c r="P110">
        <f>IF(Hoja4!V110="Excelente",1,IF(Hoja4!V110="Bueno",2,IF(Hoja4!V110="Regular",3,4)))</f>
        <v>2</v>
      </c>
      <c r="Q110">
        <f>IF(Hoja4!W110="Sí, me gustaría ver más juegos que incorporen marcas de manera creativa.",1,IF(Hoja4!W110="Sí, siempre y cuando la integración no sea intrusiva ni afecte la experiencia de juego.",2,IF(Hoja4!W110="No me importa si se incorporan marcas en los juegos.",3,4)))</f>
        <v>4</v>
      </c>
      <c r="R110" s="4">
        <f t="shared" si="6"/>
        <v>38</v>
      </c>
      <c r="S110">
        <f t="shared" si="7"/>
        <v>5</v>
      </c>
      <c r="T110">
        <f t="shared" si="8"/>
        <v>4</v>
      </c>
      <c r="U110">
        <f t="shared" si="9"/>
        <v>13</v>
      </c>
      <c r="V110">
        <f t="shared" si="10"/>
        <v>5</v>
      </c>
      <c r="W110">
        <f t="shared" si="11"/>
        <v>11</v>
      </c>
    </row>
    <row r="111" spans="2:23">
      <c r="B111" t="s">
        <v>256</v>
      </c>
      <c r="C111">
        <f>IF(Hoja4!I111="Una vez",1,IF(Hoja4!I111="Varias veces",2,IF(Hoja4!I111="Muchas veces",3,4)))</f>
        <v>4</v>
      </c>
      <c r="D111">
        <f>IF(Hoja4!J111="El interés en el personaje de Pepsiman.",1,IF(Hoja4!J111="La curiosidad por un juego relacionado con Pepsi.",2,IF(Hoja4!J111="La recomendación de amigos.",3,4)))</f>
        <v>3</v>
      </c>
      <c r="E111">
        <f>IF(Hoja4!K111="La he compartido con amigos o familiares cercanos.",1,IF(Hoja4!K111="La he compartido en redes sociales como Facebook, Twitter, o Instagram.",2,IF(Hoja4!K111="No he compartido mi experiencia con nadie.",3,4)))</f>
        <v>3</v>
      </c>
      <c r="F111">
        <f>IF(Hoja4!L111="Sí, definitivamente",1,IF(Hoja4!L111="Sí, un poco",2,IF(Hoja4!L111="No, no ha cambiado mi preferencia",3,4)))</f>
        <v>4</v>
      </c>
      <c r="G111">
        <f>IF(Hoja4!M111="Nunca he notado el logo de Pepsi mientras jugaba.",1,IF(Hoja4!M111="Lo vi ocasionalmente mientras jugaba.",2,IF(Hoja4!M111="Lo vi con frecuencia mientras jugaba.",3,4)))</f>
        <v>4</v>
      </c>
      <c r="H111">
        <f>IF(Hoja4!N111="1 Nada en absoluto",1,IF(Hoja4!N111="2 Casi nada",2,IF(Hoja4!N111="3 Algo",3,IF(Hoja4!N111="4 Mucho",4,5))))</f>
        <v>1</v>
      </c>
      <c r="I111">
        <f>IF(Hoja4!O111="Logo de Pepsi",1,IF(Hoja4!O111="Latas de Pepsi",2,IF(Hoja4!O111="Máquinas expendedoras de Pepsi",3,4)))</f>
        <v>4</v>
      </c>
      <c r="J111">
        <f>IF(Hoja4!P111="Sí, tuve que recoger latas de Pepsi.",1,IF(Hoja4!P111="Sí, tuve que beber latas de Pepsi de una máquina expendedora.",2,IF(Hoja4!P111="Sí, había anuncios de Pepsi en todo el juego.",3,4)))</f>
        <v>4</v>
      </c>
      <c r="K111">
        <f>IF(Hoja4!Q111="Sí, el juego ha sido muy efectivo.",1,IF(Hoja4!Q111="Sí, el juego ha tenido un impacto positivo en mi recuerdo de Pepsi.",2,IF(Hoja4!Q111="No estoy seguro/a si el juego ha influido en mi recuerdo de Pepsi.",3,4)))</f>
        <v>4</v>
      </c>
      <c r="L111">
        <f>IF(Hoja4!R111="Mi actitud hacia la marca Pepsi ha mejorado significativamente.",1,IF(Hoja4!R111="No estoy seguro/a de cómo ha afectado el juego a mi actitud hacia la marca Pepsi.",4,IF(Hoja4!R111="Mi actitud hacia la marca Pepsi ha empeorado ligeramente.",3,2)))</f>
        <v>4</v>
      </c>
      <c r="M111">
        <f>IF(Hoja4!S111="Bastante prominente",1,IF(Hoja4!S111="Moderadamente visible",2,IF(Hoja4!S111="Poco visible",3,4)))</f>
        <v>4</v>
      </c>
      <c r="N111">
        <f>IF(Hoja4!T111="No, el juego no me ha influenciado para consumir Pepsi.",2,IF(Hoja4!T111="No estoy seguro/a si el juego ha tenido algún efecto en mi elección de consumir Pepsi.",3,IF(Hoja4!T111="No creo que el juego tenga ninguna relación con el consumo de Pepsi.",4,1)))</f>
        <v>4</v>
      </c>
      <c r="O111">
        <f>IF(Hoja4!U111="Sí, considero que el juego ha sido muy efectivo en promocionar la marca Pepsi.",1,IF(Hoja4!U111="Sí, en cierta medida, el juego ha tenido éxito en promocionar Pepsi.",2,IF(Hoja4!U111="No, el juego no ha tenido un impacto significativo en la promoción de Pepsi.",3,4)))</f>
        <v>4</v>
      </c>
      <c r="P111">
        <f>IF(Hoja4!V111="Excelente",1,IF(Hoja4!V111="Bueno",2,IF(Hoja4!V111="Regular",3,4)))</f>
        <v>4</v>
      </c>
      <c r="Q111">
        <f>IF(Hoja4!W111="Sí, me gustaría ver más juegos que incorporen marcas de manera creativa.",1,IF(Hoja4!W111="Sí, siempre y cuando la integración no sea intrusiva ni afecte la experiencia de juego.",2,IF(Hoja4!W111="No me importa si se incorporan marcas en los juegos.",3,4)))</f>
        <v>4</v>
      </c>
      <c r="R111" s="4">
        <f t="shared" si="6"/>
        <v>55</v>
      </c>
      <c r="S111">
        <f t="shared" si="7"/>
        <v>10</v>
      </c>
      <c r="T111">
        <f t="shared" si="8"/>
        <v>8</v>
      </c>
      <c r="U111">
        <f t="shared" si="9"/>
        <v>13</v>
      </c>
      <c r="V111">
        <f t="shared" si="10"/>
        <v>8</v>
      </c>
      <c r="W111">
        <f t="shared" si="11"/>
        <v>16</v>
      </c>
    </row>
    <row r="112" spans="2:23">
      <c r="B112" t="s">
        <v>257</v>
      </c>
      <c r="C112">
        <f>IF(Hoja4!I112="Una vez",1,IF(Hoja4!I112="Varias veces",2,IF(Hoja4!I112="Muchas veces",3,4)))</f>
        <v>2</v>
      </c>
      <c r="D112">
        <f>IF(Hoja4!J112="El interés en el personaje de Pepsiman.",1,IF(Hoja4!J112="La curiosidad por un juego relacionado con Pepsi.",2,IF(Hoja4!J112="La recomendación de amigos.",3,4)))</f>
        <v>3</v>
      </c>
      <c r="E112">
        <f>IF(Hoja4!K112="La he compartido con amigos o familiares cercanos.",1,IF(Hoja4!K112="La he compartido en redes sociales como Facebook, Twitter, o Instagram.",2,IF(Hoja4!K112="No he compartido mi experiencia con nadie.",3,4)))</f>
        <v>2</v>
      </c>
      <c r="F112">
        <f>IF(Hoja4!L112="Sí, definitivamente",1,IF(Hoja4!L112="Sí, un poco",2,IF(Hoja4!L112="No, no ha cambiado mi preferencia",3,4)))</f>
        <v>3</v>
      </c>
      <c r="G112">
        <f>IF(Hoja4!M112="Nunca he notado el logo de Pepsi mientras jugaba.",1,IF(Hoja4!M112="Lo vi ocasionalmente mientras jugaba.",2,IF(Hoja4!M112="Lo vi con frecuencia mientras jugaba.",3,4)))</f>
        <v>3</v>
      </c>
      <c r="H112">
        <f>IF(Hoja4!N112="1 Nada en absoluto",1,IF(Hoja4!N112="2 Casi nada",2,IF(Hoja4!N112="3 Algo",3,IF(Hoja4!N112="4 Mucho",4,5))))</f>
        <v>2</v>
      </c>
      <c r="I112">
        <f>IF(Hoja4!O112="Logo de Pepsi",1,IF(Hoja4!O112="Latas de Pepsi",2,IF(Hoja4!O112="Máquinas expendedoras de Pepsi",3,4)))</f>
        <v>2</v>
      </c>
      <c r="J112">
        <f>IF(Hoja4!P112="Sí, tuve que recoger latas de Pepsi.",1,IF(Hoja4!P112="Sí, tuve que beber latas de Pepsi de una máquina expendedora.",2,IF(Hoja4!P112="Sí, había anuncios de Pepsi en todo el juego.",3,4)))</f>
        <v>1</v>
      </c>
      <c r="K112">
        <f>IF(Hoja4!Q112="Sí, el juego ha sido muy efectivo.",1,IF(Hoja4!Q112="Sí, el juego ha tenido un impacto positivo en mi recuerdo de Pepsi.",2,IF(Hoja4!Q112="No estoy seguro/a si el juego ha influido en mi recuerdo de Pepsi.",3,4)))</f>
        <v>3</v>
      </c>
      <c r="L112">
        <f>IF(Hoja4!R112="Mi actitud hacia la marca Pepsi ha mejorado significativamente.",1,IF(Hoja4!R112="No estoy seguro/a de cómo ha afectado el juego a mi actitud hacia la marca Pepsi.",4,IF(Hoja4!R112="Mi actitud hacia la marca Pepsi ha empeorado ligeramente.",3,2)))</f>
        <v>2</v>
      </c>
      <c r="M112">
        <f>IF(Hoja4!S112="Bastante prominente",1,IF(Hoja4!S112="Moderadamente visible",2,IF(Hoja4!S112="Poco visible",3,4)))</f>
        <v>2</v>
      </c>
      <c r="N112">
        <f>IF(Hoja4!T112="No, el juego no me ha influenciado para consumir Pepsi.",2,IF(Hoja4!T112="No estoy seguro/a si el juego ha tenido algún efecto en mi elección de consumir Pepsi.",3,IF(Hoja4!T112="No creo que el juego tenga ninguna relación con el consumo de Pepsi.",4,1)))</f>
        <v>2</v>
      </c>
      <c r="O112">
        <f>IF(Hoja4!U112="Sí, considero que el juego ha sido muy efectivo en promocionar la marca Pepsi.",1,IF(Hoja4!U112="Sí, en cierta medida, el juego ha tenido éxito en promocionar Pepsi.",2,IF(Hoja4!U112="No, el juego no ha tenido un impacto significativo en la promoción de Pepsi.",3,4)))</f>
        <v>1</v>
      </c>
      <c r="P112">
        <f>IF(Hoja4!V112="Excelente",1,IF(Hoja4!V112="Bueno",2,IF(Hoja4!V112="Regular",3,4)))</f>
        <v>2</v>
      </c>
      <c r="Q112">
        <f>IF(Hoja4!W112="Sí, me gustaría ver más juegos que incorporen marcas de manera creativa.",1,IF(Hoja4!W112="Sí, siempre y cuando la integración no sea intrusiva ni afecte la experiencia de juego.",2,IF(Hoja4!W112="No me importa si se incorporan marcas en los juegos.",3,4)))</f>
        <v>1</v>
      </c>
      <c r="R112" s="4">
        <f t="shared" si="6"/>
        <v>31</v>
      </c>
      <c r="S112">
        <f t="shared" si="7"/>
        <v>7</v>
      </c>
      <c r="T112">
        <f t="shared" si="8"/>
        <v>5</v>
      </c>
      <c r="U112">
        <f t="shared" si="9"/>
        <v>8</v>
      </c>
      <c r="V112">
        <f t="shared" si="10"/>
        <v>5</v>
      </c>
      <c r="W112">
        <f t="shared" si="11"/>
        <v>6</v>
      </c>
    </row>
    <row r="113" spans="2:23">
      <c r="B113" t="s">
        <v>258</v>
      </c>
      <c r="C113">
        <f>IF(Hoja4!I113="Una vez",1,IF(Hoja4!I113="Varias veces",2,IF(Hoja4!I113="Muchas veces",3,4)))</f>
        <v>2</v>
      </c>
      <c r="D113">
        <f>IF(Hoja4!J113="El interés en el personaje de Pepsiman.",1,IF(Hoja4!J113="La curiosidad por un juego relacionado con Pepsi.",2,IF(Hoja4!J113="La recomendación de amigos.",3,4)))</f>
        <v>3</v>
      </c>
      <c r="E113">
        <f>IF(Hoja4!K113="La he compartido con amigos o familiares cercanos.",1,IF(Hoja4!K113="La he compartido en redes sociales como Facebook, Twitter, o Instagram.",2,IF(Hoja4!K113="No he compartido mi experiencia con nadie.",3,4)))</f>
        <v>2</v>
      </c>
      <c r="F113">
        <f>IF(Hoja4!L113="Sí, definitivamente",1,IF(Hoja4!L113="Sí, un poco",2,IF(Hoja4!L113="No, no ha cambiado mi preferencia",3,4)))</f>
        <v>3</v>
      </c>
      <c r="G113">
        <f>IF(Hoja4!M113="Nunca he notado el logo de Pepsi mientras jugaba.",1,IF(Hoja4!M113="Lo vi ocasionalmente mientras jugaba.",2,IF(Hoja4!M113="Lo vi con frecuencia mientras jugaba.",3,4)))</f>
        <v>3</v>
      </c>
      <c r="H113">
        <f>IF(Hoja4!N113="1 Nada en absoluto",1,IF(Hoja4!N113="2 Casi nada",2,IF(Hoja4!N113="3 Algo",3,IF(Hoja4!N113="4 Mucho",4,5))))</f>
        <v>2</v>
      </c>
      <c r="I113">
        <f>IF(Hoja4!O113="Logo de Pepsi",1,IF(Hoja4!O113="Latas de Pepsi",2,IF(Hoja4!O113="Máquinas expendedoras de Pepsi",3,4)))</f>
        <v>2</v>
      </c>
      <c r="J113">
        <f>IF(Hoja4!P113="Sí, tuve que recoger latas de Pepsi.",1,IF(Hoja4!P113="Sí, tuve que beber latas de Pepsi de una máquina expendedora.",2,IF(Hoja4!P113="Sí, había anuncios de Pepsi en todo el juego.",3,4)))</f>
        <v>1</v>
      </c>
      <c r="K113">
        <f>IF(Hoja4!Q113="Sí, el juego ha sido muy efectivo.",1,IF(Hoja4!Q113="Sí, el juego ha tenido un impacto positivo en mi recuerdo de Pepsi.",2,IF(Hoja4!Q113="No estoy seguro/a si el juego ha influido en mi recuerdo de Pepsi.",3,4)))</f>
        <v>1</v>
      </c>
      <c r="L113">
        <f>IF(Hoja4!R113="Mi actitud hacia la marca Pepsi ha mejorado significativamente.",1,IF(Hoja4!R113="No estoy seguro/a de cómo ha afectado el juego a mi actitud hacia la marca Pepsi.",4,IF(Hoja4!R113="Mi actitud hacia la marca Pepsi ha empeorado ligeramente.",3,2)))</f>
        <v>2</v>
      </c>
      <c r="M113">
        <f>IF(Hoja4!S113="Bastante prominente",1,IF(Hoja4!S113="Moderadamente visible",2,IF(Hoja4!S113="Poco visible",3,4)))</f>
        <v>1</v>
      </c>
      <c r="N113">
        <f>IF(Hoja4!T113="No, el juego no me ha influenciado para consumir Pepsi.",2,IF(Hoja4!T113="No estoy seguro/a si el juego ha tenido algún efecto en mi elección de consumir Pepsi.",3,IF(Hoja4!T113="No creo que el juego tenga ninguna relación con el consumo de Pepsi.",4,1)))</f>
        <v>2</v>
      </c>
      <c r="O113">
        <f>IF(Hoja4!U113="Sí, considero que el juego ha sido muy efectivo en promocionar la marca Pepsi.",1,IF(Hoja4!U113="Sí, en cierta medida, el juego ha tenido éxito en promocionar Pepsi.",2,IF(Hoja4!U113="No, el juego no ha tenido un impacto significativo en la promoción de Pepsi.",3,4)))</f>
        <v>1</v>
      </c>
      <c r="P113">
        <f>IF(Hoja4!V113="Excelente",1,IF(Hoja4!V113="Bueno",2,IF(Hoja4!V113="Regular",3,4)))</f>
        <v>2</v>
      </c>
      <c r="Q113">
        <f>IF(Hoja4!W113="Sí, me gustaría ver más juegos que incorporen marcas de manera creativa.",1,IF(Hoja4!W113="Sí, siempre y cuando la integración no sea intrusiva ni afecte la experiencia de juego.",2,IF(Hoja4!W113="No me importa si se incorporan marcas en los juegos.",3,4)))</f>
        <v>3</v>
      </c>
      <c r="R113" s="4">
        <f t="shared" si="6"/>
        <v>30</v>
      </c>
      <c r="S113">
        <f t="shared" si="7"/>
        <v>7</v>
      </c>
      <c r="T113">
        <f t="shared" si="8"/>
        <v>5</v>
      </c>
      <c r="U113">
        <f t="shared" si="9"/>
        <v>8</v>
      </c>
      <c r="V113">
        <f t="shared" si="10"/>
        <v>3</v>
      </c>
      <c r="W113">
        <f t="shared" si="11"/>
        <v>7</v>
      </c>
    </row>
    <row r="114" spans="2:23">
      <c r="B114" t="s">
        <v>259</v>
      </c>
      <c r="C114">
        <f>IF(Hoja4!I114="Una vez",1,IF(Hoja4!I114="Varias veces",2,IF(Hoja4!I114="Muchas veces",3,4)))</f>
        <v>2</v>
      </c>
      <c r="D114">
        <f>IF(Hoja4!J114="El interés en el personaje de Pepsiman.",1,IF(Hoja4!J114="La curiosidad por un juego relacionado con Pepsi.",2,IF(Hoja4!J114="La recomendación de amigos.",3,4)))</f>
        <v>2</v>
      </c>
      <c r="E114">
        <f>IF(Hoja4!K114="La he compartido con amigos o familiares cercanos.",1,IF(Hoja4!K114="La he compartido en redes sociales como Facebook, Twitter, o Instagram.",2,IF(Hoja4!K114="No he compartido mi experiencia con nadie.",3,4)))</f>
        <v>3</v>
      </c>
      <c r="F114">
        <f>IF(Hoja4!L114="Sí, definitivamente",1,IF(Hoja4!L114="Sí, un poco",2,IF(Hoja4!L114="No, no ha cambiado mi preferencia",3,4)))</f>
        <v>3</v>
      </c>
      <c r="G114">
        <f>IF(Hoja4!M114="Nunca he notado el logo de Pepsi mientras jugaba.",1,IF(Hoja4!M114="Lo vi ocasionalmente mientras jugaba.",2,IF(Hoja4!M114="Lo vi con frecuencia mientras jugaba.",3,4)))</f>
        <v>1</v>
      </c>
      <c r="H114">
        <f>IF(Hoja4!N114="1 Nada en absoluto",1,IF(Hoja4!N114="2 Casi nada",2,IF(Hoja4!N114="3 Algo",3,IF(Hoja4!N114="4 Mucho",4,5))))</f>
        <v>3</v>
      </c>
      <c r="I114">
        <f>IF(Hoja4!O114="Logo de Pepsi",1,IF(Hoja4!O114="Latas de Pepsi",2,IF(Hoja4!O114="Máquinas expendedoras de Pepsi",3,4)))</f>
        <v>2</v>
      </c>
      <c r="J114">
        <f>IF(Hoja4!P114="Sí, tuve que recoger latas de Pepsi.",1,IF(Hoja4!P114="Sí, tuve que beber latas de Pepsi de una máquina expendedora.",2,IF(Hoja4!P114="Sí, había anuncios de Pepsi en todo el juego.",3,4)))</f>
        <v>1</v>
      </c>
      <c r="K114">
        <f>IF(Hoja4!Q114="Sí, el juego ha sido muy efectivo.",1,IF(Hoja4!Q114="Sí, el juego ha tenido un impacto positivo en mi recuerdo de Pepsi.",2,IF(Hoja4!Q114="No estoy seguro/a si el juego ha influido en mi recuerdo de Pepsi.",3,4)))</f>
        <v>3</v>
      </c>
      <c r="L114">
        <f>IF(Hoja4!R114="Mi actitud hacia la marca Pepsi ha mejorado significativamente.",1,IF(Hoja4!R114="No estoy seguro/a de cómo ha afectado el juego a mi actitud hacia la marca Pepsi.",4,IF(Hoja4!R114="Mi actitud hacia la marca Pepsi ha empeorado ligeramente.",3,2)))</f>
        <v>2</v>
      </c>
      <c r="M114">
        <f>IF(Hoja4!S114="Bastante prominente",1,IF(Hoja4!S114="Moderadamente visible",2,IF(Hoja4!S114="Poco visible",3,4)))</f>
        <v>2</v>
      </c>
      <c r="N114">
        <f>IF(Hoja4!T114="No, el juego no me ha influenciado para consumir Pepsi.",2,IF(Hoja4!T114="No estoy seguro/a si el juego ha tenido algún efecto en mi elección de consumir Pepsi.",3,IF(Hoja4!T114="No creo que el juego tenga ninguna relación con el consumo de Pepsi.",4,1)))</f>
        <v>2</v>
      </c>
      <c r="O114">
        <f>IF(Hoja4!U114="Sí, considero que el juego ha sido muy efectivo en promocionar la marca Pepsi.",1,IF(Hoja4!U114="Sí, en cierta medida, el juego ha tenido éxito en promocionar Pepsi.",2,IF(Hoja4!U114="No, el juego no ha tenido un impacto significativo en la promoción de Pepsi.",3,4)))</f>
        <v>1</v>
      </c>
      <c r="P114">
        <f>IF(Hoja4!V114="Excelente",1,IF(Hoja4!V114="Bueno",2,IF(Hoja4!V114="Regular",3,4)))</f>
        <v>1</v>
      </c>
      <c r="Q114">
        <f>IF(Hoja4!W114="Sí, me gustaría ver más juegos que incorporen marcas de manera creativa.",1,IF(Hoja4!W114="Sí, siempre y cuando la integración no sea intrusiva ni afecte la experiencia de juego.",2,IF(Hoja4!W114="No me importa si se incorporan marcas en los juegos.",3,4)))</f>
        <v>2</v>
      </c>
      <c r="R114" s="4">
        <f t="shared" si="6"/>
        <v>30</v>
      </c>
      <c r="S114">
        <f t="shared" si="7"/>
        <v>7</v>
      </c>
      <c r="T114">
        <f t="shared" si="8"/>
        <v>5</v>
      </c>
      <c r="U114">
        <f t="shared" si="9"/>
        <v>7</v>
      </c>
      <c r="V114">
        <f t="shared" si="10"/>
        <v>5</v>
      </c>
      <c r="W114">
        <f t="shared" si="11"/>
        <v>6</v>
      </c>
    </row>
    <row r="115" spans="2:23">
      <c r="B115" t="s">
        <v>260</v>
      </c>
      <c r="C115">
        <f>IF(Hoja4!I115="Una vez",1,IF(Hoja4!I115="Varias veces",2,IF(Hoja4!I115="Muchas veces",3,4)))</f>
        <v>1</v>
      </c>
      <c r="D115">
        <f>IF(Hoja4!J115="El interés en el personaje de Pepsiman.",1,IF(Hoja4!J115="La curiosidad por un juego relacionado con Pepsi.",2,IF(Hoja4!J115="La recomendación de amigos.",3,4)))</f>
        <v>4</v>
      </c>
      <c r="E115">
        <f>IF(Hoja4!K115="La he compartido con amigos o familiares cercanos.",1,IF(Hoja4!K115="La he compartido en redes sociales como Facebook, Twitter, o Instagram.",2,IF(Hoja4!K115="No he compartido mi experiencia con nadie.",3,4)))</f>
        <v>3</v>
      </c>
      <c r="F115">
        <f>IF(Hoja4!L115="Sí, definitivamente",1,IF(Hoja4!L115="Sí, un poco",2,IF(Hoja4!L115="No, no ha cambiado mi preferencia",3,4)))</f>
        <v>3</v>
      </c>
      <c r="G115">
        <f>IF(Hoja4!M115="Nunca he notado el logo de Pepsi mientras jugaba.",1,IF(Hoja4!M115="Lo vi ocasionalmente mientras jugaba.",2,IF(Hoja4!M115="Lo vi con frecuencia mientras jugaba.",3,4)))</f>
        <v>3</v>
      </c>
      <c r="H115">
        <f>IF(Hoja4!N115="1 Nada en absoluto",1,IF(Hoja4!N115="2 Casi nada",2,IF(Hoja4!N115="3 Algo",3,IF(Hoja4!N115="4 Mucho",4,5))))</f>
        <v>3</v>
      </c>
      <c r="I115">
        <f>IF(Hoja4!O115="Logo de Pepsi",1,IF(Hoja4!O115="Latas de Pepsi",2,IF(Hoja4!O115="Máquinas expendedoras de Pepsi",3,4)))</f>
        <v>2</v>
      </c>
      <c r="J115">
        <f>IF(Hoja4!P115="Sí, tuve que recoger latas de Pepsi.",1,IF(Hoja4!P115="Sí, tuve que beber latas de Pepsi de una máquina expendedora.",2,IF(Hoja4!P115="Sí, había anuncios de Pepsi en todo el juego.",3,4)))</f>
        <v>1</v>
      </c>
      <c r="K115">
        <f>IF(Hoja4!Q115="Sí, el juego ha sido muy efectivo.",1,IF(Hoja4!Q115="Sí, el juego ha tenido un impacto positivo en mi recuerdo de Pepsi.",2,IF(Hoja4!Q115="No estoy seguro/a si el juego ha influido en mi recuerdo de Pepsi.",3,4)))</f>
        <v>2</v>
      </c>
      <c r="L115">
        <f>IF(Hoja4!R115="Mi actitud hacia la marca Pepsi ha mejorado significativamente.",1,IF(Hoja4!R115="No estoy seguro/a de cómo ha afectado el juego a mi actitud hacia la marca Pepsi.",4,IF(Hoja4!R115="Mi actitud hacia la marca Pepsi ha empeorado ligeramente.",3,2)))</f>
        <v>3</v>
      </c>
      <c r="M115">
        <f>IF(Hoja4!S115="Bastante prominente",1,IF(Hoja4!S115="Moderadamente visible",2,IF(Hoja4!S115="Poco visible",3,4)))</f>
        <v>3</v>
      </c>
      <c r="N115">
        <f>IF(Hoja4!T115="No, el juego no me ha influenciado para consumir Pepsi.",2,IF(Hoja4!T115="No estoy seguro/a si el juego ha tenido algún efecto en mi elección de consumir Pepsi.",3,IF(Hoja4!T115="No creo que el juego tenga ninguna relación con el consumo de Pepsi.",4,1)))</f>
        <v>4</v>
      </c>
      <c r="O115">
        <f>IF(Hoja4!U115="Sí, considero que el juego ha sido muy efectivo en promocionar la marca Pepsi.",1,IF(Hoja4!U115="Sí, en cierta medida, el juego ha tenido éxito en promocionar Pepsi.",2,IF(Hoja4!U115="No, el juego no ha tenido un impacto significativo en la promoción de Pepsi.",3,4)))</f>
        <v>2</v>
      </c>
      <c r="P115">
        <f>IF(Hoja4!V115="Excelente",1,IF(Hoja4!V115="Bueno",2,IF(Hoja4!V115="Regular",3,4)))</f>
        <v>2</v>
      </c>
      <c r="Q115">
        <f>IF(Hoja4!W115="Sí, me gustaría ver más juegos que incorporen marcas de manera creativa.",1,IF(Hoja4!W115="Sí, siempre y cuando la integración no sea intrusiva ni afecte la experiencia de juego.",2,IF(Hoja4!W115="No me importa si se incorporan marcas en los juegos.",3,4)))</f>
        <v>2</v>
      </c>
      <c r="R115" s="4">
        <f t="shared" si="6"/>
        <v>38</v>
      </c>
      <c r="S115">
        <f t="shared" si="7"/>
        <v>8</v>
      </c>
      <c r="T115">
        <f t="shared" si="8"/>
        <v>7</v>
      </c>
      <c r="U115">
        <f t="shared" si="9"/>
        <v>9</v>
      </c>
      <c r="V115">
        <f t="shared" si="10"/>
        <v>5</v>
      </c>
      <c r="W115">
        <f t="shared" si="11"/>
        <v>9</v>
      </c>
    </row>
    <row r="116" spans="2:23">
      <c r="B116" t="s">
        <v>261</v>
      </c>
      <c r="C116">
        <f>IF(Hoja4!I116="Una vez",1,IF(Hoja4!I116="Varias veces",2,IF(Hoja4!I116="Muchas veces",3,4)))</f>
        <v>1</v>
      </c>
      <c r="D116">
        <f>IF(Hoja4!J116="El interés en el personaje de Pepsiman.",1,IF(Hoja4!J116="La curiosidad por un juego relacionado con Pepsi.",2,IF(Hoja4!J116="La recomendación de amigos.",3,4)))</f>
        <v>3</v>
      </c>
      <c r="E116">
        <f>IF(Hoja4!K116="La he compartido con amigos o familiares cercanos.",1,IF(Hoja4!K116="La he compartido en redes sociales como Facebook, Twitter, o Instagram.",2,IF(Hoja4!K116="No he compartido mi experiencia con nadie.",3,4)))</f>
        <v>3</v>
      </c>
      <c r="F116">
        <f>IF(Hoja4!L116="Sí, definitivamente",1,IF(Hoja4!L116="Sí, un poco",2,IF(Hoja4!L116="No, no ha cambiado mi preferencia",3,4)))</f>
        <v>3</v>
      </c>
      <c r="G116">
        <f>IF(Hoja4!M116="Nunca he notado el logo de Pepsi mientras jugaba.",1,IF(Hoja4!M116="Lo vi ocasionalmente mientras jugaba.",2,IF(Hoja4!M116="Lo vi con frecuencia mientras jugaba.",3,4)))</f>
        <v>3</v>
      </c>
      <c r="H116">
        <f>IF(Hoja4!N116="1 Nada en absoluto",1,IF(Hoja4!N116="2 Casi nada",2,IF(Hoja4!N116="3 Algo",3,IF(Hoja4!N116="4 Mucho",4,5))))</f>
        <v>2</v>
      </c>
      <c r="I116">
        <f>IF(Hoja4!O116="Logo de Pepsi",1,IF(Hoja4!O116="Latas de Pepsi",2,IF(Hoja4!O116="Máquinas expendedoras de Pepsi",3,4)))</f>
        <v>1</v>
      </c>
      <c r="J116">
        <f>IF(Hoja4!P116="Sí, tuve que recoger latas de Pepsi.",1,IF(Hoja4!P116="Sí, tuve que beber latas de Pepsi de una máquina expendedora.",2,IF(Hoja4!P116="Sí, había anuncios de Pepsi en todo el juego.",3,4)))</f>
        <v>1</v>
      </c>
      <c r="K116">
        <f>IF(Hoja4!Q116="Sí, el juego ha sido muy efectivo.",1,IF(Hoja4!Q116="Sí, el juego ha tenido un impacto positivo en mi recuerdo de Pepsi.",2,IF(Hoja4!Q116="No estoy seguro/a si el juego ha influido en mi recuerdo de Pepsi.",3,4)))</f>
        <v>2</v>
      </c>
      <c r="L116">
        <f>IF(Hoja4!R116="Mi actitud hacia la marca Pepsi ha mejorado significativamente.",1,IF(Hoja4!R116="No estoy seguro/a de cómo ha afectado el juego a mi actitud hacia la marca Pepsi.",4,IF(Hoja4!R116="Mi actitud hacia la marca Pepsi ha empeorado ligeramente.",3,2)))</f>
        <v>2</v>
      </c>
      <c r="M116">
        <f>IF(Hoja4!S116="Bastante prominente",1,IF(Hoja4!S116="Moderadamente visible",2,IF(Hoja4!S116="Poco visible",3,4)))</f>
        <v>2</v>
      </c>
      <c r="N116">
        <f>IF(Hoja4!T116="No, el juego no me ha influenciado para consumir Pepsi.",2,IF(Hoja4!T116="No estoy seguro/a si el juego ha tenido algún efecto en mi elección de consumir Pepsi.",3,IF(Hoja4!T116="No creo que el juego tenga ninguna relación con el consumo de Pepsi.",4,1)))</f>
        <v>2</v>
      </c>
      <c r="O116">
        <f>IF(Hoja4!U116="Sí, considero que el juego ha sido muy efectivo en promocionar la marca Pepsi.",1,IF(Hoja4!U116="Sí, en cierta medida, el juego ha tenido éxito en promocionar Pepsi.",2,IF(Hoja4!U116="No, el juego no ha tenido un impacto significativo en la promoción de Pepsi.",3,4)))</f>
        <v>3</v>
      </c>
      <c r="P116">
        <f>IF(Hoja4!V116="Excelente",1,IF(Hoja4!V116="Bueno",2,IF(Hoja4!V116="Regular",3,4)))</f>
        <v>2</v>
      </c>
      <c r="Q116">
        <f>IF(Hoja4!W116="Sí, me gustaría ver más juegos que incorporen marcas de manera creativa.",1,IF(Hoja4!W116="Sí, siempre y cuando la integración no sea intrusiva ni afecte la experiencia de juego.",2,IF(Hoja4!W116="No me importa si se incorporan marcas en los juegos.",3,4)))</f>
        <v>4</v>
      </c>
      <c r="R116" s="4">
        <f t="shared" si="6"/>
        <v>34</v>
      </c>
      <c r="S116">
        <f t="shared" si="7"/>
        <v>7</v>
      </c>
      <c r="T116">
        <f t="shared" si="8"/>
        <v>5</v>
      </c>
      <c r="U116">
        <f t="shared" si="9"/>
        <v>7</v>
      </c>
      <c r="V116">
        <f t="shared" si="10"/>
        <v>4</v>
      </c>
      <c r="W116">
        <f t="shared" si="11"/>
        <v>11</v>
      </c>
    </row>
    <row r="117" spans="2:23">
      <c r="B117" t="s">
        <v>262</v>
      </c>
      <c r="C117">
        <f>IF(Hoja4!I117="Una vez",1,IF(Hoja4!I117="Varias veces",2,IF(Hoja4!I117="Muchas veces",3,4)))</f>
        <v>2</v>
      </c>
      <c r="D117">
        <f>IF(Hoja4!J117="El interés en el personaje de Pepsiman.",1,IF(Hoja4!J117="La curiosidad por un juego relacionado con Pepsi.",2,IF(Hoja4!J117="La recomendación de amigos.",3,4)))</f>
        <v>2</v>
      </c>
      <c r="E117">
        <f>IF(Hoja4!K117="La he compartido con amigos o familiares cercanos.",1,IF(Hoja4!K117="La he compartido en redes sociales como Facebook, Twitter, o Instagram.",2,IF(Hoja4!K117="No he compartido mi experiencia con nadie.",3,4)))</f>
        <v>3</v>
      </c>
      <c r="F117">
        <f>IF(Hoja4!L117="Sí, definitivamente",1,IF(Hoja4!L117="Sí, un poco",2,IF(Hoja4!L117="No, no ha cambiado mi preferencia",3,4)))</f>
        <v>2</v>
      </c>
      <c r="G117">
        <f>IF(Hoja4!M117="Nunca he notado el logo de Pepsi mientras jugaba.",1,IF(Hoja4!M117="Lo vi ocasionalmente mientras jugaba.",2,IF(Hoja4!M117="Lo vi con frecuencia mientras jugaba.",3,4)))</f>
        <v>2</v>
      </c>
      <c r="H117">
        <f>IF(Hoja4!N117="1 Nada en absoluto",1,IF(Hoja4!N117="2 Casi nada",2,IF(Hoja4!N117="3 Algo",3,IF(Hoja4!N117="4 Mucho",4,5))))</f>
        <v>2</v>
      </c>
      <c r="I117">
        <f>IF(Hoja4!O117="Logo de Pepsi",1,IF(Hoja4!O117="Latas de Pepsi",2,IF(Hoja4!O117="Máquinas expendedoras de Pepsi",3,4)))</f>
        <v>2</v>
      </c>
      <c r="J117">
        <f>IF(Hoja4!P117="Sí, tuve que recoger latas de Pepsi.",1,IF(Hoja4!P117="Sí, tuve que beber latas de Pepsi de una máquina expendedora.",2,IF(Hoja4!P117="Sí, había anuncios de Pepsi en todo el juego.",3,4)))</f>
        <v>3</v>
      </c>
      <c r="K117">
        <f>IF(Hoja4!Q117="Sí, el juego ha sido muy efectivo.",1,IF(Hoja4!Q117="Sí, el juego ha tenido un impacto positivo en mi recuerdo de Pepsi.",2,IF(Hoja4!Q117="No estoy seguro/a si el juego ha influido en mi recuerdo de Pepsi.",3,4)))</f>
        <v>4</v>
      </c>
      <c r="L117">
        <f>IF(Hoja4!R117="Mi actitud hacia la marca Pepsi ha mejorado significativamente.",1,IF(Hoja4!R117="No estoy seguro/a de cómo ha afectado el juego a mi actitud hacia la marca Pepsi.",4,IF(Hoja4!R117="Mi actitud hacia la marca Pepsi ha empeorado ligeramente.",3,2)))</f>
        <v>4</v>
      </c>
      <c r="M117">
        <f>IF(Hoja4!S117="Bastante prominente",1,IF(Hoja4!S117="Moderadamente visible",2,IF(Hoja4!S117="Poco visible",3,4)))</f>
        <v>2</v>
      </c>
      <c r="N117">
        <f>IF(Hoja4!T117="No, el juego no me ha influenciado para consumir Pepsi.",2,IF(Hoja4!T117="No estoy seguro/a si el juego ha tenido algún efecto en mi elección de consumir Pepsi.",3,IF(Hoja4!T117="No creo que el juego tenga ninguna relación con el consumo de Pepsi.",4,1)))</f>
        <v>2</v>
      </c>
      <c r="O117">
        <f>IF(Hoja4!U117="Sí, considero que el juego ha sido muy efectivo en promocionar la marca Pepsi.",1,IF(Hoja4!U117="Sí, en cierta medida, el juego ha tenido éxito en promocionar Pepsi.",2,IF(Hoja4!U117="No, el juego no ha tenido un impacto significativo en la promoción de Pepsi.",3,4)))</f>
        <v>3</v>
      </c>
      <c r="P117">
        <f>IF(Hoja4!V117="Excelente",1,IF(Hoja4!V117="Bueno",2,IF(Hoja4!V117="Regular",3,4)))</f>
        <v>2</v>
      </c>
      <c r="Q117">
        <f>IF(Hoja4!W117="Sí, me gustaría ver más juegos que incorporen marcas de manera creativa.",1,IF(Hoja4!W117="Sí, siempre y cuando la integración no sea intrusiva ni afecte la experiencia de juego.",2,IF(Hoja4!W117="No me importa si se incorporan marcas en los juegos.",3,4)))</f>
        <v>2</v>
      </c>
      <c r="R117" s="4">
        <f t="shared" si="6"/>
        <v>37</v>
      </c>
      <c r="S117">
        <f t="shared" si="7"/>
        <v>7</v>
      </c>
      <c r="T117">
        <f t="shared" si="8"/>
        <v>4</v>
      </c>
      <c r="U117">
        <f t="shared" si="9"/>
        <v>9</v>
      </c>
      <c r="V117">
        <f t="shared" si="10"/>
        <v>8</v>
      </c>
      <c r="W117">
        <f t="shared" si="11"/>
        <v>9</v>
      </c>
    </row>
    <row r="118" spans="2:23">
      <c r="B118" t="s">
        <v>263</v>
      </c>
      <c r="C118">
        <f>IF(Hoja4!I118="Una vez",1,IF(Hoja4!I118="Varias veces",2,IF(Hoja4!I118="Muchas veces",3,4)))</f>
        <v>4</v>
      </c>
      <c r="D118">
        <f>IF(Hoja4!J118="El interés en el personaje de Pepsiman.",1,IF(Hoja4!J118="La curiosidad por un juego relacionado con Pepsi.",2,IF(Hoja4!J118="La recomendación de amigos.",3,4)))</f>
        <v>4</v>
      </c>
      <c r="E118">
        <f>IF(Hoja4!K118="La he compartido con amigos o familiares cercanos.",1,IF(Hoja4!K118="La he compartido en redes sociales como Facebook, Twitter, o Instagram.",2,IF(Hoja4!K118="No he compartido mi experiencia con nadie.",3,4)))</f>
        <v>3</v>
      </c>
      <c r="F118">
        <f>IF(Hoja4!L118="Sí, definitivamente",1,IF(Hoja4!L118="Sí, un poco",2,IF(Hoja4!L118="No, no ha cambiado mi preferencia",3,4)))</f>
        <v>3</v>
      </c>
      <c r="G118">
        <f>IF(Hoja4!M118="Nunca he notado el logo de Pepsi mientras jugaba.",1,IF(Hoja4!M118="Lo vi ocasionalmente mientras jugaba.",2,IF(Hoja4!M118="Lo vi con frecuencia mientras jugaba.",3,4)))</f>
        <v>4</v>
      </c>
      <c r="H118">
        <f>IF(Hoja4!N118="1 Nada en absoluto",1,IF(Hoja4!N118="2 Casi nada",2,IF(Hoja4!N118="3 Algo",3,IF(Hoja4!N118="4 Mucho",4,5))))</f>
        <v>2</v>
      </c>
      <c r="I118">
        <f>IF(Hoja4!O118="Logo de Pepsi",1,IF(Hoja4!O118="Latas de Pepsi",2,IF(Hoja4!O118="Máquinas expendedoras de Pepsi",3,4)))</f>
        <v>4</v>
      </c>
      <c r="J118">
        <f>IF(Hoja4!P118="Sí, tuve que recoger latas de Pepsi.",1,IF(Hoja4!P118="Sí, tuve que beber latas de Pepsi de una máquina expendedora.",2,IF(Hoja4!P118="Sí, había anuncios de Pepsi en todo el juego.",3,4)))</f>
        <v>1</v>
      </c>
      <c r="K118">
        <f>IF(Hoja4!Q118="Sí, el juego ha sido muy efectivo.",1,IF(Hoja4!Q118="Sí, el juego ha tenido un impacto positivo en mi recuerdo de Pepsi.",2,IF(Hoja4!Q118="No estoy seguro/a si el juego ha influido en mi recuerdo de Pepsi.",3,4)))</f>
        <v>4</v>
      </c>
      <c r="L118">
        <f>IF(Hoja4!R118="Mi actitud hacia la marca Pepsi ha mejorado significativamente.",1,IF(Hoja4!R118="No estoy seguro/a de cómo ha afectado el juego a mi actitud hacia la marca Pepsi.",4,IF(Hoja4!R118="Mi actitud hacia la marca Pepsi ha empeorado ligeramente.",3,2)))</f>
        <v>4</v>
      </c>
      <c r="M118">
        <f>IF(Hoja4!S118="Bastante prominente",1,IF(Hoja4!S118="Moderadamente visible",2,IF(Hoja4!S118="Poco visible",3,4)))</f>
        <v>4</v>
      </c>
      <c r="N118">
        <f>IF(Hoja4!T118="No, el juego no me ha influenciado para consumir Pepsi.",2,IF(Hoja4!T118="No estoy seguro/a si el juego ha tenido algún efecto en mi elección de consumir Pepsi.",3,IF(Hoja4!T118="No creo que el juego tenga ninguna relación con el consumo de Pepsi.",4,1)))</f>
        <v>4</v>
      </c>
      <c r="O118">
        <f>IF(Hoja4!U118="Sí, considero que el juego ha sido muy efectivo en promocionar la marca Pepsi.",1,IF(Hoja4!U118="Sí, en cierta medida, el juego ha tenido éxito en promocionar Pepsi.",2,IF(Hoja4!U118="No, el juego no ha tenido un impacto significativo en la promoción de Pepsi.",3,4)))</f>
        <v>2</v>
      </c>
      <c r="P118">
        <f>IF(Hoja4!V118="Excelente",1,IF(Hoja4!V118="Bueno",2,IF(Hoja4!V118="Regular",3,4)))</f>
        <v>4</v>
      </c>
      <c r="Q118">
        <f>IF(Hoja4!W118="Sí, me gustaría ver más juegos que incorporen marcas de manera creativa.",1,IF(Hoja4!W118="Sí, siempre y cuando la integración no sea intrusiva ni afecte la experiencia de juego.",2,IF(Hoja4!W118="No me importa si se incorporan marcas en los juegos.",3,4)))</f>
        <v>3</v>
      </c>
      <c r="R118" s="4">
        <f t="shared" si="6"/>
        <v>50</v>
      </c>
      <c r="S118">
        <f t="shared" si="7"/>
        <v>11</v>
      </c>
      <c r="T118">
        <f t="shared" si="8"/>
        <v>7</v>
      </c>
      <c r="U118">
        <f t="shared" si="9"/>
        <v>11</v>
      </c>
      <c r="V118">
        <f t="shared" si="10"/>
        <v>8</v>
      </c>
      <c r="W118">
        <f t="shared" si="11"/>
        <v>13</v>
      </c>
    </row>
    <row r="119" spans="2:23">
      <c r="B119" t="s">
        <v>264</v>
      </c>
      <c r="C119">
        <f>IF(Hoja4!I119="Una vez",1,IF(Hoja4!I119="Varias veces",2,IF(Hoja4!I119="Muchas veces",3,4)))</f>
        <v>2</v>
      </c>
      <c r="D119">
        <f>IF(Hoja4!J119="El interés en el personaje de Pepsiman.",1,IF(Hoja4!J119="La curiosidad por un juego relacionado con Pepsi.",2,IF(Hoja4!J119="La recomendación de amigos.",3,4)))</f>
        <v>2</v>
      </c>
      <c r="E119">
        <f>IF(Hoja4!K119="La he compartido con amigos o familiares cercanos.",1,IF(Hoja4!K119="La he compartido en redes sociales como Facebook, Twitter, o Instagram.",2,IF(Hoja4!K119="No he compartido mi experiencia con nadie.",3,4)))</f>
        <v>1</v>
      </c>
      <c r="F119">
        <f>IF(Hoja4!L119="Sí, definitivamente",1,IF(Hoja4!L119="Sí, un poco",2,IF(Hoja4!L119="No, no ha cambiado mi preferencia",3,4)))</f>
        <v>3</v>
      </c>
      <c r="G119">
        <f>IF(Hoja4!M119="Nunca he notado el logo de Pepsi mientras jugaba.",1,IF(Hoja4!M119="Lo vi ocasionalmente mientras jugaba.",2,IF(Hoja4!M119="Lo vi con frecuencia mientras jugaba.",3,4)))</f>
        <v>4</v>
      </c>
      <c r="H119">
        <f>IF(Hoja4!N119="1 Nada en absoluto",1,IF(Hoja4!N119="2 Casi nada",2,IF(Hoja4!N119="3 Algo",3,IF(Hoja4!N119="4 Mucho",4,5))))</f>
        <v>2</v>
      </c>
      <c r="I119">
        <f>IF(Hoja4!O119="Logo de Pepsi",1,IF(Hoja4!O119="Latas de Pepsi",2,IF(Hoja4!O119="Máquinas expendedoras de Pepsi",3,4)))</f>
        <v>2</v>
      </c>
      <c r="J119">
        <f>IF(Hoja4!P119="Sí, tuve que recoger latas de Pepsi.",1,IF(Hoja4!P119="Sí, tuve que beber latas de Pepsi de una máquina expendedora.",2,IF(Hoja4!P119="Sí, había anuncios de Pepsi en todo el juego.",3,4)))</f>
        <v>1</v>
      </c>
      <c r="K119">
        <f>IF(Hoja4!Q119="Sí, el juego ha sido muy efectivo.",1,IF(Hoja4!Q119="Sí, el juego ha tenido un impacto positivo en mi recuerdo de Pepsi.",2,IF(Hoja4!Q119="No estoy seguro/a si el juego ha influido en mi recuerdo de Pepsi.",3,4)))</f>
        <v>4</v>
      </c>
      <c r="L119">
        <f>IF(Hoja4!R119="Mi actitud hacia la marca Pepsi ha mejorado significativamente.",1,IF(Hoja4!R119="No estoy seguro/a de cómo ha afectado el juego a mi actitud hacia la marca Pepsi.",4,IF(Hoja4!R119="Mi actitud hacia la marca Pepsi ha empeorado ligeramente.",3,2)))</f>
        <v>2</v>
      </c>
      <c r="M119">
        <f>IF(Hoja4!S119="Bastante prominente",1,IF(Hoja4!S119="Moderadamente visible",2,IF(Hoja4!S119="Poco visible",3,4)))</f>
        <v>1</v>
      </c>
      <c r="N119">
        <f>IF(Hoja4!T119="No, el juego no me ha influenciado para consumir Pepsi.",2,IF(Hoja4!T119="No estoy seguro/a si el juego ha tenido algún efecto en mi elección de consumir Pepsi.",3,IF(Hoja4!T119="No creo que el juego tenga ninguna relación con el consumo de Pepsi.",4,1)))</f>
        <v>2</v>
      </c>
      <c r="O119">
        <f>IF(Hoja4!U119="Sí, considero que el juego ha sido muy efectivo en promocionar la marca Pepsi.",1,IF(Hoja4!U119="Sí, en cierta medida, el juego ha tenido éxito en promocionar Pepsi.",2,IF(Hoja4!U119="No, el juego no ha tenido un impacto significativo en la promoción de Pepsi.",3,4)))</f>
        <v>2</v>
      </c>
      <c r="P119">
        <f>IF(Hoja4!V119="Excelente",1,IF(Hoja4!V119="Bueno",2,IF(Hoja4!V119="Regular",3,4)))</f>
        <v>4</v>
      </c>
      <c r="Q119">
        <f>IF(Hoja4!W119="Sí, me gustaría ver más juegos que incorporen marcas de manera creativa.",1,IF(Hoja4!W119="Sí, siempre y cuando la integración no sea intrusiva ni afecte la experiencia de juego.",2,IF(Hoja4!W119="No me importa si se incorporan marcas en los juegos.",3,4)))</f>
        <v>4</v>
      </c>
      <c r="R119" s="4">
        <f t="shared" si="6"/>
        <v>36</v>
      </c>
      <c r="S119">
        <f t="shared" si="7"/>
        <v>5</v>
      </c>
      <c r="T119">
        <f t="shared" si="8"/>
        <v>5</v>
      </c>
      <c r="U119">
        <f t="shared" si="9"/>
        <v>9</v>
      </c>
      <c r="V119">
        <f t="shared" si="10"/>
        <v>6</v>
      </c>
      <c r="W119">
        <f t="shared" si="11"/>
        <v>11</v>
      </c>
    </row>
    <row r="120" spans="2:23">
      <c r="B120" t="s">
        <v>265</v>
      </c>
      <c r="C120">
        <f>IF(Hoja4!I120="Una vez",1,IF(Hoja4!I120="Varias veces",2,IF(Hoja4!I120="Muchas veces",3,4)))</f>
        <v>4</v>
      </c>
      <c r="D120">
        <f>IF(Hoja4!J120="El interés en el personaje de Pepsiman.",1,IF(Hoja4!J120="La curiosidad por un juego relacionado con Pepsi.",2,IF(Hoja4!J120="La recomendación de amigos.",3,4)))</f>
        <v>4</v>
      </c>
      <c r="E120">
        <f>IF(Hoja4!K120="La he compartido con amigos o familiares cercanos.",1,IF(Hoja4!K120="La he compartido en redes sociales como Facebook, Twitter, o Instagram.",2,IF(Hoja4!K120="No he compartido mi experiencia con nadie.",3,4)))</f>
        <v>3</v>
      </c>
      <c r="F120">
        <f>IF(Hoja4!L120="Sí, definitivamente",1,IF(Hoja4!L120="Sí, un poco",2,IF(Hoja4!L120="No, no ha cambiado mi preferencia",3,4)))</f>
        <v>4</v>
      </c>
      <c r="G120">
        <f>IF(Hoja4!M120="Nunca he notado el logo de Pepsi mientras jugaba.",1,IF(Hoja4!M120="Lo vi ocasionalmente mientras jugaba.",2,IF(Hoja4!M120="Lo vi con frecuencia mientras jugaba.",3,4)))</f>
        <v>2</v>
      </c>
      <c r="H120">
        <f>IF(Hoja4!N120="1 Nada en absoluto",1,IF(Hoja4!N120="2 Casi nada",2,IF(Hoja4!N120="3 Algo",3,IF(Hoja4!N120="4 Mucho",4,5))))</f>
        <v>3</v>
      </c>
      <c r="I120">
        <f>IF(Hoja4!O120="Logo de Pepsi",1,IF(Hoja4!O120="Latas de Pepsi",2,IF(Hoja4!O120="Máquinas expendedoras de Pepsi",3,4)))</f>
        <v>2</v>
      </c>
      <c r="J120">
        <f>IF(Hoja4!P120="Sí, tuve que recoger latas de Pepsi.",1,IF(Hoja4!P120="Sí, tuve que beber latas de Pepsi de una máquina expendedora.",2,IF(Hoja4!P120="Sí, había anuncios de Pepsi en todo el juego.",3,4)))</f>
        <v>3</v>
      </c>
      <c r="K120">
        <f>IF(Hoja4!Q120="Sí, el juego ha sido muy efectivo.",1,IF(Hoja4!Q120="Sí, el juego ha tenido un impacto positivo en mi recuerdo de Pepsi.",2,IF(Hoja4!Q120="No estoy seguro/a si el juego ha influido en mi recuerdo de Pepsi.",3,4)))</f>
        <v>3</v>
      </c>
      <c r="L120">
        <f>IF(Hoja4!R120="Mi actitud hacia la marca Pepsi ha mejorado significativamente.",1,IF(Hoja4!R120="No estoy seguro/a de cómo ha afectado el juego a mi actitud hacia la marca Pepsi.",4,IF(Hoja4!R120="Mi actitud hacia la marca Pepsi ha empeorado ligeramente.",3,2)))</f>
        <v>1</v>
      </c>
      <c r="M120">
        <f>IF(Hoja4!S120="Bastante prominente",1,IF(Hoja4!S120="Moderadamente visible",2,IF(Hoja4!S120="Poco visible",3,4)))</f>
        <v>2</v>
      </c>
      <c r="N120">
        <f>IF(Hoja4!T120="No, el juego no me ha influenciado para consumir Pepsi.",2,IF(Hoja4!T120="No estoy seguro/a si el juego ha tenido algún efecto en mi elección de consumir Pepsi.",3,IF(Hoja4!T120="No creo que el juego tenga ninguna relación con el consumo de Pepsi.",4,1)))</f>
        <v>1</v>
      </c>
      <c r="O120">
        <f>IF(Hoja4!U120="Sí, considero que el juego ha sido muy efectivo en promocionar la marca Pepsi.",1,IF(Hoja4!U120="Sí, en cierta medida, el juego ha tenido éxito en promocionar Pepsi.",2,IF(Hoja4!U120="No, el juego no ha tenido un impacto significativo en la promoción de Pepsi.",3,4)))</f>
        <v>1</v>
      </c>
      <c r="P120">
        <f>IF(Hoja4!V120="Excelente",1,IF(Hoja4!V120="Bueno",2,IF(Hoja4!V120="Regular",3,4)))</f>
        <v>3</v>
      </c>
      <c r="Q120">
        <f>IF(Hoja4!W120="Sí, me gustaría ver más juegos que incorporen marcas de manera creativa.",1,IF(Hoja4!W120="Sí, siempre y cuando la integración no sea intrusiva ni afecte la experiencia de juego.",2,IF(Hoja4!W120="No me importa si se incorporan marcas en los juegos.",3,4)))</f>
        <v>2</v>
      </c>
      <c r="R120" s="4">
        <f t="shared" si="6"/>
        <v>38</v>
      </c>
      <c r="S120">
        <f t="shared" si="7"/>
        <v>11</v>
      </c>
      <c r="T120">
        <f t="shared" si="8"/>
        <v>5</v>
      </c>
      <c r="U120">
        <f t="shared" si="9"/>
        <v>10</v>
      </c>
      <c r="V120">
        <f t="shared" si="10"/>
        <v>4</v>
      </c>
      <c r="W120">
        <f t="shared" si="11"/>
        <v>8</v>
      </c>
    </row>
    <row r="121" spans="2:23">
      <c r="B121" t="s">
        <v>266</v>
      </c>
      <c r="C121">
        <f>IF(Hoja4!I121="Una vez",1,IF(Hoja4!I121="Varias veces",2,IF(Hoja4!I121="Muchas veces",3,4)))</f>
        <v>1</v>
      </c>
      <c r="D121">
        <f>IF(Hoja4!J121="El interés en el personaje de Pepsiman.",1,IF(Hoja4!J121="La curiosidad por un juego relacionado con Pepsi.",2,IF(Hoja4!J121="La recomendación de amigos.",3,4)))</f>
        <v>4</v>
      </c>
      <c r="E121">
        <f>IF(Hoja4!K121="La he compartido con amigos o familiares cercanos.",1,IF(Hoja4!K121="La he compartido en redes sociales como Facebook, Twitter, o Instagram.",2,IF(Hoja4!K121="No he compartido mi experiencia con nadie.",3,4)))</f>
        <v>3</v>
      </c>
      <c r="F121">
        <f>IF(Hoja4!L121="Sí, definitivamente",1,IF(Hoja4!L121="Sí, un poco",2,IF(Hoja4!L121="No, no ha cambiado mi preferencia",3,4)))</f>
        <v>3</v>
      </c>
      <c r="G121">
        <f>IF(Hoja4!M121="Nunca he notado el logo de Pepsi mientras jugaba.",1,IF(Hoja4!M121="Lo vi ocasionalmente mientras jugaba.",2,IF(Hoja4!M121="Lo vi con frecuencia mientras jugaba.",3,4)))</f>
        <v>2</v>
      </c>
      <c r="H121">
        <f>IF(Hoja4!N121="1 Nada en absoluto",1,IF(Hoja4!N121="2 Casi nada",2,IF(Hoja4!N121="3 Algo",3,IF(Hoja4!N121="4 Mucho",4,5))))</f>
        <v>1</v>
      </c>
      <c r="I121">
        <f>IF(Hoja4!O121="Logo de Pepsi",1,IF(Hoja4!O121="Latas de Pepsi",2,IF(Hoja4!O121="Máquinas expendedoras de Pepsi",3,4)))</f>
        <v>2</v>
      </c>
      <c r="J121">
        <f>IF(Hoja4!P121="Sí, tuve que recoger latas de Pepsi.",1,IF(Hoja4!P121="Sí, tuve que beber latas de Pepsi de una máquina expendedora.",2,IF(Hoja4!P121="Sí, había anuncios de Pepsi en todo el juego.",3,4)))</f>
        <v>4</v>
      </c>
      <c r="K121">
        <f>IF(Hoja4!Q121="Sí, el juego ha sido muy efectivo.",1,IF(Hoja4!Q121="Sí, el juego ha tenido un impacto positivo en mi recuerdo de Pepsi.",2,IF(Hoja4!Q121="No estoy seguro/a si el juego ha influido en mi recuerdo de Pepsi.",3,4)))</f>
        <v>3</v>
      </c>
      <c r="L121">
        <f>IF(Hoja4!R121="Mi actitud hacia la marca Pepsi ha mejorado significativamente.",1,IF(Hoja4!R121="No estoy seguro/a de cómo ha afectado el juego a mi actitud hacia la marca Pepsi.",4,IF(Hoja4!R121="Mi actitud hacia la marca Pepsi ha empeorado ligeramente.",3,2)))</f>
        <v>1</v>
      </c>
      <c r="M121">
        <f>IF(Hoja4!S121="Bastante prominente",1,IF(Hoja4!S121="Moderadamente visible",2,IF(Hoja4!S121="Poco visible",3,4)))</f>
        <v>1</v>
      </c>
      <c r="N121">
        <f>IF(Hoja4!T121="No, el juego no me ha influenciado para consumir Pepsi.",2,IF(Hoja4!T121="No estoy seguro/a si el juego ha tenido algún efecto en mi elección de consumir Pepsi.",3,IF(Hoja4!T121="No creo que el juego tenga ninguna relación con el consumo de Pepsi.",4,1)))</f>
        <v>2</v>
      </c>
      <c r="O121">
        <f>IF(Hoja4!U121="Sí, considero que el juego ha sido muy efectivo en promocionar la marca Pepsi.",1,IF(Hoja4!U121="Sí, en cierta medida, el juego ha tenido éxito en promocionar Pepsi.",2,IF(Hoja4!U121="No, el juego no ha tenido un impacto significativo en la promoción de Pepsi.",3,4)))</f>
        <v>3</v>
      </c>
      <c r="P121">
        <f>IF(Hoja4!V121="Excelente",1,IF(Hoja4!V121="Bueno",2,IF(Hoja4!V121="Regular",3,4)))</f>
        <v>1</v>
      </c>
      <c r="Q121">
        <f>IF(Hoja4!W121="Sí, me gustaría ver más juegos que incorporen marcas de manera creativa.",1,IF(Hoja4!W121="Sí, siempre y cuando la integración no sea intrusiva ni afecte la experiencia de juego.",2,IF(Hoja4!W121="No me importa si se incorporan marcas en los juegos.",3,4)))</f>
        <v>1</v>
      </c>
      <c r="R121" s="4">
        <f t="shared" si="6"/>
        <v>32</v>
      </c>
      <c r="S121">
        <f t="shared" si="7"/>
        <v>8</v>
      </c>
      <c r="T121">
        <f t="shared" si="8"/>
        <v>5</v>
      </c>
      <c r="U121">
        <f t="shared" si="9"/>
        <v>9</v>
      </c>
      <c r="V121">
        <f t="shared" si="10"/>
        <v>4</v>
      </c>
      <c r="W121">
        <f t="shared" si="11"/>
        <v>6</v>
      </c>
    </row>
    <row r="122" spans="2:23">
      <c r="B122" t="s">
        <v>267</v>
      </c>
      <c r="C122">
        <f>IF(Hoja4!I122="Una vez",1,IF(Hoja4!I122="Varias veces",2,IF(Hoja4!I122="Muchas veces",3,4)))</f>
        <v>1</v>
      </c>
      <c r="D122">
        <f>IF(Hoja4!J122="El interés en el personaje de Pepsiman.",1,IF(Hoja4!J122="La curiosidad por un juego relacionado con Pepsi.",2,IF(Hoja4!J122="La recomendación de amigos.",3,4)))</f>
        <v>4</v>
      </c>
      <c r="E122">
        <f>IF(Hoja4!K122="La he compartido con amigos o familiares cercanos.",1,IF(Hoja4!K122="La he compartido en redes sociales como Facebook, Twitter, o Instagram.",2,IF(Hoja4!K122="No he compartido mi experiencia con nadie.",3,4)))</f>
        <v>3</v>
      </c>
      <c r="F122">
        <f>IF(Hoja4!L122="Sí, definitivamente",1,IF(Hoja4!L122="Sí, un poco",2,IF(Hoja4!L122="No, no ha cambiado mi preferencia",3,4)))</f>
        <v>3</v>
      </c>
      <c r="G122">
        <f>IF(Hoja4!M122="Nunca he notado el logo de Pepsi mientras jugaba.",1,IF(Hoja4!M122="Lo vi ocasionalmente mientras jugaba.",2,IF(Hoja4!M122="Lo vi con frecuencia mientras jugaba.",3,4)))</f>
        <v>3</v>
      </c>
      <c r="H122">
        <f>IF(Hoja4!N122="1 Nada en absoluto",1,IF(Hoja4!N122="2 Casi nada",2,IF(Hoja4!N122="3 Algo",3,IF(Hoja4!N122="4 Mucho",4,5))))</f>
        <v>3</v>
      </c>
      <c r="I122">
        <f>IF(Hoja4!O122="Logo de Pepsi",1,IF(Hoja4!O122="Latas de Pepsi",2,IF(Hoja4!O122="Máquinas expendedoras de Pepsi",3,4)))</f>
        <v>1</v>
      </c>
      <c r="J122">
        <f>IF(Hoja4!P122="Sí, tuve que recoger latas de Pepsi.",1,IF(Hoja4!P122="Sí, tuve que beber latas de Pepsi de una máquina expendedora.",2,IF(Hoja4!P122="Sí, había anuncios de Pepsi en todo el juego.",3,4)))</f>
        <v>1</v>
      </c>
      <c r="K122">
        <f>IF(Hoja4!Q122="Sí, el juego ha sido muy efectivo.",1,IF(Hoja4!Q122="Sí, el juego ha tenido un impacto positivo en mi recuerdo de Pepsi.",2,IF(Hoja4!Q122="No estoy seguro/a si el juego ha influido en mi recuerdo de Pepsi.",3,4)))</f>
        <v>2</v>
      </c>
      <c r="L122">
        <f>IF(Hoja4!R122="Mi actitud hacia la marca Pepsi ha mejorado significativamente.",1,IF(Hoja4!R122="No estoy seguro/a de cómo ha afectado el juego a mi actitud hacia la marca Pepsi.",4,IF(Hoja4!R122="Mi actitud hacia la marca Pepsi ha empeorado ligeramente.",3,2)))</f>
        <v>3</v>
      </c>
      <c r="M122">
        <f>IF(Hoja4!S122="Bastante prominente",1,IF(Hoja4!S122="Moderadamente visible",2,IF(Hoja4!S122="Poco visible",3,4)))</f>
        <v>2</v>
      </c>
      <c r="N122">
        <f>IF(Hoja4!T122="No, el juego no me ha influenciado para consumir Pepsi.",2,IF(Hoja4!T122="No estoy seguro/a si el juego ha tenido algún efecto en mi elección de consumir Pepsi.",3,IF(Hoja4!T122="No creo que el juego tenga ninguna relación con el consumo de Pepsi.",4,1)))</f>
        <v>1</v>
      </c>
      <c r="O122">
        <f>IF(Hoja4!U122="Sí, considero que el juego ha sido muy efectivo en promocionar la marca Pepsi.",1,IF(Hoja4!U122="Sí, en cierta medida, el juego ha tenido éxito en promocionar Pepsi.",2,IF(Hoja4!U122="No, el juego no ha tenido un impacto significativo en la promoción de Pepsi.",3,4)))</f>
        <v>2</v>
      </c>
      <c r="P122">
        <f>IF(Hoja4!V122="Excelente",1,IF(Hoja4!V122="Bueno",2,IF(Hoja4!V122="Regular",3,4)))</f>
        <v>2</v>
      </c>
      <c r="Q122">
        <f>IF(Hoja4!W122="Sí, me gustaría ver más juegos que incorporen marcas de manera creativa.",1,IF(Hoja4!W122="Sí, siempre y cuando la integración no sea intrusiva ni afecte la experiencia de juego.",2,IF(Hoja4!W122="No me importa si se incorporan marcas en los juegos.",3,4)))</f>
        <v>2</v>
      </c>
      <c r="R122" s="4">
        <f t="shared" si="6"/>
        <v>33</v>
      </c>
      <c r="S122">
        <f t="shared" si="7"/>
        <v>8</v>
      </c>
      <c r="T122">
        <f t="shared" si="8"/>
        <v>4</v>
      </c>
      <c r="U122">
        <f t="shared" si="9"/>
        <v>8</v>
      </c>
      <c r="V122">
        <f t="shared" si="10"/>
        <v>5</v>
      </c>
      <c r="W122">
        <f t="shared" si="11"/>
        <v>8</v>
      </c>
    </row>
    <row r="123" spans="2:23">
      <c r="B123" t="s">
        <v>268</v>
      </c>
      <c r="C123">
        <f>IF(Hoja4!I123="Una vez",1,IF(Hoja4!I123="Varias veces",2,IF(Hoja4!I123="Muchas veces",3,4)))</f>
        <v>3</v>
      </c>
      <c r="D123">
        <f>IF(Hoja4!J123="El interés en el personaje de Pepsiman.",1,IF(Hoja4!J123="La curiosidad por un juego relacionado con Pepsi.",2,IF(Hoja4!J123="La recomendación de amigos.",3,4)))</f>
        <v>2</v>
      </c>
      <c r="E123">
        <f>IF(Hoja4!K123="La he compartido con amigos o familiares cercanos.",1,IF(Hoja4!K123="La he compartido en redes sociales como Facebook, Twitter, o Instagram.",2,IF(Hoja4!K123="No he compartido mi experiencia con nadie.",3,4)))</f>
        <v>1</v>
      </c>
      <c r="F123">
        <f>IF(Hoja4!L123="Sí, definitivamente",1,IF(Hoja4!L123="Sí, un poco",2,IF(Hoja4!L123="No, no ha cambiado mi preferencia",3,4)))</f>
        <v>1</v>
      </c>
      <c r="G123">
        <f>IF(Hoja4!M123="Nunca he notado el logo de Pepsi mientras jugaba.",1,IF(Hoja4!M123="Lo vi ocasionalmente mientras jugaba.",2,IF(Hoja4!M123="Lo vi con frecuencia mientras jugaba.",3,4)))</f>
        <v>1</v>
      </c>
      <c r="H123">
        <f>IF(Hoja4!N123="1 Nada en absoluto",1,IF(Hoja4!N123="2 Casi nada",2,IF(Hoja4!N123="3 Algo",3,IF(Hoja4!N123="4 Mucho",4,5))))</f>
        <v>4</v>
      </c>
      <c r="I123">
        <f>IF(Hoja4!O123="Logo de Pepsi",1,IF(Hoja4!O123="Latas de Pepsi",2,IF(Hoja4!O123="Máquinas expendedoras de Pepsi",3,4)))</f>
        <v>3</v>
      </c>
      <c r="J123">
        <f>IF(Hoja4!P123="Sí, tuve que recoger latas de Pepsi.",1,IF(Hoja4!P123="Sí, tuve que beber latas de Pepsi de una máquina expendedora.",2,IF(Hoja4!P123="Sí, había anuncios de Pepsi en todo el juego.",3,4)))</f>
        <v>3</v>
      </c>
      <c r="K123">
        <f>IF(Hoja4!Q123="Sí, el juego ha sido muy efectivo.",1,IF(Hoja4!Q123="Sí, el juego ha tenido un impacto positivo en mi recuerdo de Pepsi.",2,IF(Hoja4!Q123="No estoy seguro/a si el juego ha influido en mi recuerdo de Pepsi.",3,4)))</f>
        <v>3</v>
      </c>
      <c r="L123">
        <f>IF(Hoja4!R123="Mi actitud hacia la marca Pepsi ha mejorado significativamente.",1,IF(Hoja4!R123="No estoy seguro/a de cómo ha afectado el juego a mi actitud hacia la marca Pepsi.",4,IF(Hoja4!R123="Mi actitud hacia la marca Pepsi ha empeorado ligeramente.",3,2)))</f>
        <v>3</v>
      </c>
      <c r="M123">
        <f>IF(Hoja4!S123="Bastante prominente",1,IF(Hoja4!S123="Moderadamente visible",2,IF(Hoja4!S123="Poco visible",3,4)))</f>
        <v>2</v>
      </c>
      <c r="N123">
        <f>IF(Hoja4!T123="No, el juego no me ha influenciado para consumir Pepsi.",2,IF(Hoja4!T123="No estoy seguro/a si el juego ha tenido algún efecto en mi elección de consumir Pepsi.",3,IF(Hoja4!T123="No creo que el juego tenga ninguna relación con el consumo de Pepsi.",4,1)))</f>
        <v>1</v>
      </c>
      <c r="O123">
        <f>IF(Hoja4!U123="Sí, considero que el juego ha sido muy efectivo en promocionar la marca Pepsi.",1,IF(Hoja4!U123="Sí, en cierta medida, el juego ha tenido éxito en promocionar Pepsi.",2,IF(Hoja4!U123="No, el juego no ha tenido un impacto significativo en la promoción de Pepsi.",3,4)))</f>
        <v>1</v>
      </c>
      <c r="P123">
        <f>IF(Hoja4!V123="Excelente",1,IF(Hoja4!V123="Bueno",2,IF(Hoja4!V123="Regular",3,4)))</f>
        <v>1</v>
      </c>
      <c r="Q123">
        <f>IF(Hoja4!W123="Sí, me gustaría ver más juegos que incorporen marcas de manera creativa.",1,IF(Hoja4!W123="Sí, siempre y cuando la integración no sea intrusiva ni afecte la experiencia de juego.",2,IF(Hoja4!W123="No me importa si se incorporan marcas en los juegos.",3,4)))</f>
        <v>1</v>
      </c>
      <c r="R123" s="4">
        <f t="shared" si="6"/>
        <v>30</v>
      </c>
      <c r="S123">
        <f t="shared" si="7"/>
        <v>6</v>
      </c>
      <c r="T123">
        <f t="shared" si="8"/>
        <v>2</v>
      </c>
      <c r="U123">
        <f t="shared" si="9"/>
        <v>11</v>
      </c>
      <c r="V123">
        <f t="shared" si="10"/>
        <v>6</v>
      </c>
      <c r="W123">
        <f t="shared" si="11"/>
        <v>5</v>
      </c>
    </row>
    <row r="124" spans="2:23">
      <c r="B124" t="s">
        <v>269</v>
      </c>
      <c r="C124">
        <f>IF(Hoja4!I124="Una vez",1,IF(Hoja4!I124="Varias veces",2,IF(Hoja4!I124="Muchas veces",3,4)))</f>
        <v>2</v>
      </c>
      <c r="D124">
        <f>IF(Hoja4!J124="El interés en el personaje de Pepsiman.",1,IF(Hoja4!J124="La curiosidad por un juego relacionado con Pepsi.",2,IF(Hoja4!J124="La recomendación de amigos.",3,4)))</f>
        <v>2</v>
      </c>
      <c r="E124">
        <f>IF(Hoja4!K124="La he compartido con amigos o familiares cercanos.",1,IF(Hoja4!K124="La he compartido en redes sociales como Facebook, Twitter, o Instagram.",2,IF(Hoja4!K124="No he compartido mi experiencia con nadie.",3,4)))</f>
        <v>1</v>
      </c>
      <c r="F124">
        <f>IF(Hoja4!L124="Sí, definitivamente",1,IF(Hoja4!L124="Sí, un poco",2,IF(Hoja4!L124="No, no ha cambiado mi preferencia",3,4)))</f>
        <v>2</v>
      </c>
      <c r="G124">
        <f>IF(Hoja4!M124="Nunca he notado el logo de Pepsi mientras jugaba.",1,IF(Hoja4!M124="Lo vi ocasionalmente mientras jugaba.",2,IF(Hoja4!M124="Lo vi con frecuencia mientras jugaba.",3,4)))</f>
        <v>4</v>
      </c>
      <c r="H124">
        <f>IF(Hoja4!N124="1 Nada en absoluto",1,IF(Hoja4!N124="2 Casi nada",2,IF(Hoja4!N124="3 Algo",3,IF(Hoja4!N124="4 Mucho",4,5))))</f>
        <v>3</v>
      </c>
      <c r="I124">
        <f>IF(Hoja4!O124="Logo de Pepsi",1,IF(Hoja4!O124="Latas de Pepsi",2,IF(Hoja4!O124="Máquinas expendedoras de Pepsi",3,4)))</f>
        <v>1</v>
      </c>
      <c r="J124">
        <f>IF(Hoja4!P124="Sí, tuve que recoger latas de Pepsi.",1,IF(Hoja4!P124="Sí, tuve que beber latas de Pepsi de una máquina expendedora.",2,IF(Hoja4!P124="Sí, había anuncios de Pepsi en todo el juego.",3,4)))</f>
        <v>1</v>
      </c>
      <c r="K124">
        <f>IF(Hoja4!Q124="Sí, el juego ha sido muy efectivo.",1,IF(Hoja4!Q124="Sí, el juego ha tenido un impacto positivo en mi recuerdo de Pepsi.",2,IF(Hoja4!Q124="No estoy seguro/a si el juego ha influido en mi recuerdo de Pepsi.",3,4)))</f>
        <v>1</v>
      </c>
      <c r="L124">
        <f>IF(Hoja4!R124="Mi actitud hacia la marca Pepsi ha mejorado significativamente.",1,IF(Hoja4!R124="No estoy seguro/a de cómo ha afectado el juego a mi actitud hacia la marca Pepsi.",4,IF(Hoja4!R124="Mi actitud hacia la marca Pepsi ha empeorado ligeramente.",3,2)))</f>
        <v>2</v>
      </c>
      <c r="M124">
        <f>IF(Hoja4!S124="Bastante prominente",1,IF(Hoja4!S124="Moderadamente visible",2,IF(Hoja4!S124="Poco visible",3,4)))</f>
        <v>1</v>
      </c>
      <c r="N124">
        <f>IF(Hoja4!T124="No, el juego no me ha influenciado para consumir Pepsi.",2,IF(Hoja4!T124="No estoy seguro/a si el juego ha tenido algún efecto en mi elección de consumir Pepsi.",3,IF(Hoja4!T124="No creo que el juego tenga ninguna relación con el consumo de Pepsi.",4,1)))</f>
        <v>1</v>
      </c>
      <c r="O124">
        <f>IF(Hoja4!U124="Sí, considero que el juego ha sido muy efectivo en promocionar la marca Pepsi.",1,IF(Hoja4!U124="Sí, en cierta medida, el juego ha tenido éxito en promocionar Pepsi.",2,IF(Hoja4!U124="No, el juego no ha tenido un impacto significativo en la promoción de Pepsi.",3,4)))</f>
        <v>1</v>
      </c>
      <c r="P124">
        <f>IF(Hoja4!V124="Excelente",1,IF(Hoja4!V124="Bueno",2,IF(Hoja4!V124="Regular",3,4)))</f>
        <v>2</v>
      </c>
      <c r="Q124">
        <f>IF(Hoja4!W124="Sí, me gustaría ver más juegos que incorporen marcas de manera creativa.",1,IF(Hoja4!W124="Sí, siempre y cuando la integración no sea intrusiva ni afecte la experiencia de juego.",2,IF(Hoja4!W124="No me importa si se incorporan marcas en los juegos.",3,4)))</f>
        <v>1</v>
      </c>
      <c r="R124" s="4">
        <f t="shared" si="6"/>
        <v>25</v>
      </c>
      <c r="S124">
        <f t="shared" si="7"/>
        <v>5</v>
      </c>
      <c r="T124">
        <f t="shared" si="8"/>
        <v>3</v>
      </c>
      <c r="U124">
        <f t="shared" si="9"/>
        <v>9</v>
      </c>
      <c r="V124">
        <f t="shared" si="10"/>
        <v>3</v>
      </c>
      <c r="W124">
        <f t="shared" si="11"/>
        <v>5</v>
      </c>
    </row>
    <row r="125" spans="2:23">
      <c r="B125" t="s">
        <v>270</v>
      </c>
      <c r="C125">
        <f>IF(Hoja4!I125="Una vez",1,IF(Hoja4!I125="Varias veces",2,IF(Hoja4!I125="Muchas veces",3,4)))</f>
        <v>2</v>
      </c>
      <c r="D125">
        <f>IF(Hoja4!J125="El interés en el personaje de Pepsiman.",1,IF(Hoja4!J125="La curiosidad por un juego relacionado con Pepsi.",2,IF(Hoja4!J125="La recomendación de amigos.",3,4)))</f>
        <v>2</v>
      </c>
      <c r="E125">
        <f>IF(Hoja4!K125="La he compartido con amigos o familiares cercanos.",1,IF(Hoja4!K125="La he compartido en redes sociales como Facebook, Twitter, o Instagram.",2,IF(Hoja4!K125="No he compartido mi experiencia con nadie.",3,4)))</f>
        <v>3</v>
      </c>
      <c r="F125">
        <f>IF(Hoja4!L125="Sí, definitivamente",1,IF(Hoja4!L125="Sí, un poco",2,IF(Hoja4!L125="No, no ha cambiado mi preferencia",3,4)))</f>
        <v>3</v>
      </c>
      <c r="G125">
        <f>IF(Hoja4!M125="Nunca he notado el logo de Pepsi mientras jugaba.",1,IF(Hoja4!M125="Lo vi ocasionalmente mientras jugaba.",2,IF(Hoja4!M125="Lo vi con frecuencia mientras jugaba.",3,4)))</f>
        <v>2</v>
      </c>
      <c r="H125">
        <f>IF(Hoja4!N125="1 Nada en absoluto",1,IF(Hoja4!N125="2 Casi nada",2,IF(Hoja4!N125="3 Algo",3,IF(Hoja4!N125="4 Mucho",4,5))))</f>
        <v>3</v>
      </c>
      <c r="I125">
        <f>IF(Hoja4!O125="Logo de Pepsi",1,IF(Hoja4!O125="Latas de Pepsi",2,IF(Hoja4!O125="Máquinas expendedoras de Pepsi",3,4)))</f>
        <v>3</v>
      </c>
      <c r="J125">
        <f>IF(Hoja4!P125="Sí, tuve que recoger latas de Pepsi.",1,IF(Hoja4!P125="Sí, tuve que beber latas de Pepsi de una máquina expendedora.",2,IF(Hoja4!P125="Sí, había anuncios de Pepsi en todo el juego.",3,4)))</f>
        <v>1</v>
      </c>
      <c r="K125">
        <f>IF(Hoja4!Q125="Sí, el juego ha sido muy efectivo.",1,IF(Hoja4!Q125="Sí, el juego ha tenido un impacto positivo en mi recuerdo de Pepsi.",2,IF(Hoja4!Q125="No estoy seguro/a si el juego ha influido en mi recuerdo de Pepsi.",3,4)))</f>
        <v>3</v>
      </c>
      <c r="L125">
        <f>IF(Hoja4!R125="Mi actitud hacia la marca Pepsi ha mejorado significativamente.",1,IF(Hoja4!R125="No estoy seguro/a de cómo ha afectado el juego a mi actitud hacia la marca Pepsi.",4,IF(Hoja4!R125="Mi actitud hacia la marca Pepsi ha empeorado ligeramente.",3,2)))</f>
        <v>2</v>
      </c>
      <c r="M125">
        <f>IF(Hoja4!S125="Bastante prominente",1,IF(Hoja4!S125="Moderadamente visible",2,IF(Hoja4!S125="Poco visible",3,4)))</f>
        <v>1</v>
      </c>
      <c r="N125">
        <f>IF(Hoja4!T125="No, el juego no me ha influenciado para consumir Pepsi.",2,IF(Hoja4!T125="No estoy seguro/a si el juego ha tenido algún efecto en mi elección de consumir Pepsi.",3,IF(Hoja4!T125="No creo que el juego tenga ninguna relación con el consumo de Pepsi.",4,1)))</f>
        <v>1</v>
      </c>
      <c r="O125">
        <f>IF(Hoja4!U125="Sí, considero que el juego ha sido muy efectivo en promocionar la marca Pepsi.",1,IF(Hoja4!U125="Sí, en cierta medida, el juego ha tenido éxito en promocionar Pepsi.",2,IF(Hoja4!U125="No, el juego no ha tenido un impacto significativo en la promoción de Pepsi.",3,4)))</f>
        <v>1</v>
      </c>
      <c r="P125">
        <f>IF(Hoja4!V125="Excelente",1,IF(Hoja4!V125="Bueno",2,IF(Hoja4!V125="Regular",3,4)))</f>
        <v>3</v>
      </c>
      <c r="Q125">
        <f>IF(Hoja4!W125="Sí, me gustaría ver más juegos que incorporen marcas de manera creativa.",1,IF(Hoja4!W125="Sí, siempre y cuando la integración no sea intrusiva ni afecte la experiencia de juego.",2,IF(Hoja4!W125="No me importa si se incorporan marcas en los juegos.",3,4)))</f>
        <v>1</v>
      </c>
      <c r="R125" s="4">
        <f t="shared" si="6"/>
        <v>31</v>
      </c>
      <c r="S125">
        <f t="shared" si="7"/>
        <v>7</v>
      </c>
      <c r="T125">
        <f t="shared" si="8"/>
        <v>4</v>
      </c>
      <c r="U125">
        <f t="shared" si="9"/>
        <v>9</v>
      </c>
      <c r="V125">
        <f t="shared" si="10"/>
        <v>5</v>
      </c>
      <c r="W125">
        <f t="shared" si="11"/>
        <v>6</v>
      </c>
    </row>
    <row r="126" spans="2:23">
      <c r="B126" t="s">
        <v>271</v>
      </c>
      <c r="C126">
        <f>IF(Hoja4!I126="Una vez",1,IF(Hoja4!I126="Varias veces",2,IF(Hoja4!I126="Muchas veces",3,4)))</f>
        <v>2</v>
      </c>
      <c r="D126">
        <f>IF(Hoja4!J126="El interés en el personaje de Pepsiman.",1,IF(Hoja4!J126="La curiosidad por un juego relacionado con Pepsi.",2,IF(Hoja4!J126="La recomendación de amigos.",3,4)))</f>
        <v>3</v>
      </c>
      <c r="E126">
        <f>IF(Hoja4!K126="La he compartido con amigos o familiares cercanos.",1,IF(Hoja4!K126="La he compartido en redes sociales como Facebook, Twitter, o Instagram.",2,IF(Hoja4!K126="No he compartido mi experiencia con nadie.",3,4)))</f>
        <v>3</v>
      </c>
      <c r="F126">
        <f>IF(Hoja4!L126="Sí, definitivamente",1,IF(Hoja4!L126="Sí, un poco",2,IF(Hoja4!L126="No, no ha cambiado mi preferencia",3,4)))</f>
        <v>2</v>
      </c>
      <c r="G126">
        <f>IF(Hoja4!M126="Nunca he notado el logo de Pepsi mientras jugaba.",1,IF(Hoja4!M126="Lo vi ocasionalmente mientras jugaba.",2,IF(Hoja4!M126="Lo vi con frecuencia mientras jugaba.",3,4)))</f>
        <v>3</v>
      </c>
      <c r="H126">
        <f>IF(Hoja4!N126="1 Nada en absoluto",1,IF(Hoja4!N126="2 Casi nada",2,IF(Hoja4!N126="3 Algo",3,IF(Hoja4!N126="4 Mucho",4,5))))</f>
        <v>5</v>
      </c>
      <c r="I126">
        <f>IF(Hoja4!O126="Logo de Pepsi",1,IF(Hoja4!O126="Latas de Pepsi",2,IF(Hoja4!O126="Máquinas expendedoras de Pepsi",3,4)))</f>
        <v>1</v>
      </c>
      <c r="J126">
        <f>IF(Hoja4!P126="Sí, tuve que recoger latas de Pepsi.",1,IF(Hoja4!P126="Sí, tuve que beber latas de Pepsi de una máquina expendedora.",2,IF(Hoja4!P126="Sí, había anuncios de Pepsi en todo el juego.",3,4)))</f>
        <v>1</v>
      </c>
      <c r="K126">
        <f>IF(Hoja4!Q126="Sí, el juego ha sido muy efectivo.",1,IF(Hoja4!Q126="Sí, el juego ha tenido un impacto positivo en mi recuerdo de Pepsi.",2,IF(Hoja4!Q126="No estoy seguro/a si el juego ha influido en mi recuerdo de Pepsi.",3,4)))</f>
        <v>1</v>
      </c>
      <c r="L126">
        <f>IF(Hoja4!R126="Mi actitud hacia la marca Pepsi ha mejorado significativamente.",1,IF(Hoja4!R126="No estoy seguro/a de cómo ha afectado el juego a mi actitud hacia la marca Pepsi.",4,IF(Hoja4!R126="Mi actitud hacia la marca Pepsi ha empeorado ligeramente.",3,2)))</f>
        <v>1</v>
      </c>
      <c r="M126">
        <f>IF(Hoja4!S126="Bastante prominente",1,IF(Hoja4!S126="Moderadamente visible",2,IF(Hoja4!S126="Poco visible",3,4)))</f>
        <v>1</v>
      </c>
      <c r="N126">
        <f>IF(Hoja4!T126="No, el juego no me ha influenciado para consumir Pepsi.",2,IF(Hoja4!T126="No estoy seguro/a si el juego ha tenido algún efecto en mi elección de consumir Pepsi.",3,IF(Hoja4!T126="No creo que el juego tenga ninguna relación con el consumo de Pepsi.",4,1)))</f>
        <v>1</v>
      </c>
      <c r="O126">
        <f>IF(Hoja4!U126="Sí, considero que el juego ha sido muy efectivo en promocionar la marca Pepsi.",1,IF(Hoja4!U126="Sí, en cierta medida, el juego ha tenido éxito en promocionar Pepsi.",2,IF(Hoja4!U126="No, el juego no ha tenido un impacto significativo en la promoción de Pepsi.",3,4)))</f>
        <v>2</v>
      </c>
      <c r="P126">
        <f>IF(Hoja4!V126="Excelente",1,IF(Hoja4!V126="Bueno",2,IF(Hoja4!V126="Regular",3,4)))</f>
        <v>2</v>
      </c>
      <c r="Q126">
        <f>IF(Hoja4!W126="Sí, me gustaría ver más juegos que incorporen marcas de manera creativa.",1,IF(Hoja4!W126="Sí, siempre y cuando la integración no sea intrusiva ni afecte la experiencia de juego.",2,IF(Hoja4!W126="No me importa si se incorporan marcas en los juegos.",3,4)))</f>
        <v>2</v>
      </c>
      <c r="R126" s="4">
        <f t="shared" si="6"/>
        <v>30</v>
      </c>
      <c r="S126">
        <f t="shared" si="7"/>
        <v>8</v>
      </c>
      <c r="T126">
        <f t="shared" si="8"/>
        <v>3</v>
      </c>
      <c r="U126">
        <f t="shared" si="9"/>
        <v>10</v>
      </c>
      <c r="V126">
        <f t="shared" si="10"/>
        <v>2</v>
      </c>
      <c r="W126">
        <f t="shared" si="11"/>
        <v>7</v>
      </c>
    </row>
    <row r="127" spans="2:23">
      <c r="B127" t="s">
        <v>272</v>
      </c>
      <c r="C127">
        <f>IF(Hoja4!I127="Una vez",1,IF(Hoja4!I127="Varias veces",2,IF(Hoja4!I127="Muchas veces",3,4)))</f>
        <v>3</v>
      </c>
      <c r="D127">
        <f>IF(Hoja4!J127="El interés en el personaje de Pepsiman.",1,IF(Hoja4!J127="La curiosidad por un juego relacionado con Pepsi.",2,IF(Hoja4!J127="La recomendación de amigos.",3,4)))</f>
        <v>2</v>
      </c>
      <c r="E127">
        <f>IF(Hoja4!K127="La he compartido con amigos o familiares cercanos.",1,IF(Hoja4!K127="La he compartido en redes sociales como Facebook, Twitter, o Instagram.",2,IF(Hoja4!K127="No he compartido mi experiencia con nadie.",3,4)))</f>
        <v>1</v>
      </c>
      <c r="F127">
        <f>IF(Hoja4!L127="Sí, definitivamente",1,IF(Hoja4!L127="Sí, un poco",2,IF(Hoja4!L127="No, no ha cambiado mi preferencia",3,4)))</f>
        <v>2</v>
      </c>
      <c r="G127">
        <f>IF(Hoja4!M127="Nunca he notado el logo de Pepsi mientras jugaba.",1,IF(Hoja4!M127="Lo vi ocasionalmente mientras jugaba.",2,IF(Hoja4!M127="Lo vi con frecuencia mientras jugaba.",3,4)))</f>
        <v>3</v>
      </c>
      <c r="H127">
        <f>IF(Hoja4!N127="1 Nada en absoluto",1,IF(Hoja4!N127="2 Casi nada",2,IF(Hoja4!N127="3 Algo",3,IF(Hoja4!N127="4 Mucho",4,5))))</f>
        <v>5</v>
      </c>
      <c r="I127">
        <f>IF(Hoja4!O127="Logo de Pepsi",1,IF(Hoja4!O127="Latas de Pepsi",2,IF(Hoja4!O127="Máquinas expendedoras de Pepsi",3,4)))</f>
        <v>2</v>
      </c>
      <c r="J127">
        <f>IF(Hoja4!P127="Sí, tuve que recoger latas de Pepsi.",1,IF(Hoja4!P127="Sí, tuve que beber latas de Pepsi de una máquina expendedora.",2,IF(Hoja4!P127="Sí, había anuncios de Pepsi en todo el juego.",3,4)))</f>
        <v>1</v>
      </c>
      <c r="K127">
        <f>IF(Hoja4!Q127="Sí, el juego ha sido muy efectivo.",1,IF(Hoja4!Q127="Sí, el juego ha tenido un impacto positivo en mi recuerdo de Pepsi.",2,IF(Hoja4!Q127="No estoy seguro/a si el juego ha influido en mi recuerdo de Pepsi.",3,4)))</f>
        <v>1</v>
      </c>
      <c r="L127">
        <f>IF(Hoja4!R127="Mi actitud hacia la marca Pepsi ha mejorado significativamente.",1,IF(Hoja4!R127="No estoy seguro/a de cómo ha afectado el juego a mi actitud hacia la marca Pepsi.",4,IF(Hoja4!R127="Mi actitud hacia la marca Pepsi ha empeorado ligeramente.",3,2)))</f>
        <v>1</v>
      </c>
      <c r="M127">
        <f>IF(Hoja4!S127="Bastante prominente",1,IF(Hoja4!S127="Moderadamente visible",2,IF(Hoja4!S127="Poco visible",3,4)))</f>
        <v>1</v>
      </c>
      <c r="N127">
        <f>IF(Hoja4!T127="No, el juego no me ha influenciado para consumir Pepsi.",2,IF(Hoja4!T127="No estoy seguro/a si el juego ha tenido algún efecto en mi elección de consumir Pepsi.",3,IF(Hoja4!T127="No creo que el juego tenga ninguna relación con el consumo de Pepsi.",4,1)))</f>
        <v>1</v>
      </c>
      <c r="O127">
        <f>IF(Hoja4!U127="Sí, considero que el juego ha sido muy efectivo en promocionar la marca Pepsi.",1,IF(Hoja4!U127="Sí, en cierta medida, el juego ha tenido éxito en promocionar Pepsi.",2,IF(Hoja4!U127="No, el juego no ha tenido un impacto significativo en la promoción de Pepsi.",3,4)))</f>
        <v>1</v>
      </c>
      <c r="P127">
        <f>IF(Hoja4!V127="Excelente",1,IF(Hoja4!V127="Bueno",2,IF(Hoja4!V127="Regular",3,4)))</f>
        <v>2</v>
      </c>
      <c r="Q127">
        <f>IF(Hoja4!W127="Sí, me gustaría ver más juegos que incorporen marcas de manera creativa.",1,IF(Hoja4!W127="Sí, siempre y cuando la integración no sea intrusiva ni afecte la experiencia de juego.",2,IF(Hoja4!W127="No me importa si se incorporan marcas en los juegos.",3,4)))</f>
        <v>1</v>
      </c>
      <c r="R127" s="4">
        <f t="shared" si="6"/>
        <v>27</v>
      </c>
      <c r="S127">
        <f t="shared" si="7"/>
        <v>6</v>
      </c>
      <c r="T127">
        <f t="shared" si="8"/>
        <v>3</v>
      </c>
      <c r="U127">
        <f t="shared" si="9"/>
        <v>11</v>
      </c>
      <c r="V127">
        <f t="shared" si="10"/>
        <v>2</v>
      </c>
      <c r="W127">
        <f t="shared" si="11"/>
        <v>5</v>
      </c>
    </row>
    <row r="128" spans="2:23">
      <c r="B128" t="s">
        <v>273</v>
      </c>
      <c r="C128">
        <f>IF(Hoja4!I128="Una vez",1,IF(Hoja4!I128="Varias veces",2,IF(Hoja4!I128="Muchas veces",3,4)))</f>
        <v>1</v>
      </c>
      <c r="D128">
        <f>IF(Hoja4!J128="El interés en el personaje de Pepsiman.",1,IF(Hoja4!J128="La curiosidad por un juego relacionado con Pepsi.",2,IF(Hoja4!J128="La recomendación de amigos.",3,4)))</f>
        <v>2</v>
      </c>
      <c r="E128">
        <f>IF(Hoja4!K128="La he compartido con amigos o familiares cercanos.",1,IF(Hoja4!K128="La he compartido en redes sociales como Facebook, Twitter, o Instagram.",2,IF(Hoja4!K128="No he compartido mi experiencia con nadie.",3,4)))</f>
        <v>1</v>
      </c>
      <c r="F128">
        <f>IF(Hoja4!L128="Sí, definitivamente",1,IF(Hoja4!L128="Sí, un poco",2,IF(Hoja4!L128="No, no ha cambiado mi preferencia",3,4)))</f>
        <v>2</v>
      </c>
      <c r="G128">
        <f>IF(Hoja4!M128="Nunca he notado el logo de Pepsi mientras jugaba.",1,IF(Hoja4!M128="Lo vi ocasionalmente mientras jugaba.",2,IF(Hoja4!M128="Lo vi con frecuencia mientras jugaba.",3,4)))</f>
        <v>1</v>
      </c>
      <c r="H128">
        <f>IF(Hoja4!N128="1 Nada en absoluto",1,IF(Hoja4!N128="2 Casi nada",2,IF(Hoja4!N128="3 Algo",3,IF(Hoja4!N128="4 Mucho",4,5))))</f>
        <v>3</v>
      </c>
      <c r="I128">
        <f>IF(Hoja4!O128="Logo de Pepsi",1,IF(Hoja4!O128="Latas de Pepsi",2,IF(Hoja4!O128="Máquinas expendedoras de Pepsi",3,4)))</f>
        <v>1</v>
      </c>
      <c r="J128">
        <f>IF(Hoja4!P128="Sí, tuve que recoger latas de Pepsi.",1,IF(Hoja4!P128="Sí, tuve que beber latas de Pepsi de una máquina expendedora.",2,IF(Hoja4!P128="Sí, había anuncios de Pepsi en todo el juego.",3,4)))</f>
        <v>3</v>
      </c>
      <c r="K128">
        <f>IF(Hoja4!Q128="Sí, el juego ha sido muy efectivo.",1,IF(Hoja4!Q128="Sí, el juego ha tenido un impacto positivo en mi recuerdo de Pepsi.",2,IF(Hoja4!Q128="No estoy seguro/a si el juego ha influido en mi recuerdo de Pepsi.",3,4)))</f>
        <v>3</v>
      </c>
      <c r="L128">
        <f>IF(Hoja4!R128="Mi actitud hacia la marca Pepsi ha mejorado significativamente.",1,IF(Hoja4!R128="No estoy seguro/a de cómo ha afectado el juego a mi actitud hacia la marca Pepsi.",4,IF(Hoja4!R128="Mi actitud hacia la marca Pepsi ha empeorado ligeramente.",3,2)))</f>
        <v>3</v>
      </c>
      <c r="M128">
        <f>IF(Hoja4!S128="Bastante prominente",1,IF(Hoja4!S128="Moderadamente visible",2,IF(Hoja4!S128="Poco visible",3,4)))</f>
        <v>2</v>
      </c>
      <c r="N128">
        <f>IF(Hoja4!T128="No, el juego no me ha influenciado para consumir Pepsi.",2,IF(Hoja4!T128="No estoy seguro/a si el juego ha tenido algún efecto en mi elección de consumir Pepsi.",3,IF(Hoja4!T128="No creo que el juego tenga ninguna relación con el consumo de Pepsi.",4,1)))</f>
        <v>3</v>
      </c>
      <c r="O128">
        <f>IF(Hoja4!U128="Sí, considero que el juego ha sido muy efectivo en promocionar la marca Pepsi.",1,IF(Hoja4!U128="Sí, en cierta medida, el juego ha tenido éxito en promocionar Pepsi.",2,IF(Hoja4!U128="No, el juego no ha tenido un impacto significativo en la promoción de Pepsi.",3,4)))</f>
        <v>2</v>
      </c>
      <c r="P128">
        <f>IF(Hoja4!V128="Excelente",1,IF(Hoja4!V128="Bueno",2,IF(Hoja4!V128="Regular",3,4)))</f>
        <v>2</v>
      </c>
      <c r="Q128">
        <f>IF(Hoja4!W128="Sí, me gustaría ver más juegos que incorporen marcas de manera creativa.",1,IF(Hoja4!W128="Sí, siempre y cuando la integración no sea intrusiva ni afecte la experiencia de juego.",2,IF(Hoja4!W128="No me importa si se incorporan marcas en los juegos.",3,4)))</f>
        <v>2</v>
      </c>
      <c r="R128" s="4">
        <f t="shared" si="6"/>
        <v>31</v>
      </c>
      <c r="S128">
        <f t="shared" si="7"/>
        <v>4</v>
      </c>
      <c r="T128">
        <f t="shared" si="8"/>
        <v>5</v>
      </c>
      <c r="U128">
        <f t="shared" si="9"/>
        <v>8</v>
      </c>
      <c r="V128">
        <f t="shared" si="10"/>
        <v>6</v>
      </c>
      <c r="W128">
        <f t="shared" si="11"/>
        <v>8</v>
      </c>
    </row>
    <row r="129" spans="2:23">
      <c r="B129" t="s">
        <v>274</v>
      </c>
      <c r="C129">
        <f>IF(Hoja4!I129="Una vez",1,IF(Hoja4!I129="Varias veces",2,IF(Hoja4!I129="Muchas veces",3,4)))</f>
        <v>4</v>
      </c>
      <c r="D129">
        <f>IF(Hoja4!J129="El interés en el personaje de Pepsiman.",1,IF(Hoja4!J129="La curiosidad por un juego relacionado con Pepsi.",2,IF(Hoja4!J129="La recomendación de amigos.",3,4)))</f>
        <v>4</v>
      </c>
      <c r="E129">
        <f>IF(Hoja4!K129="La he compartido con amigos o familiares cercanos.",1,IF(Hoja4!K129="La he compartido en redes sociales como Facebook, Twitter, o Instagram.",2,IF(Hoja4!K129="No he compartido mi experiencia con nadie.",3,4)))</f>
        <v>3</v>
      </c>
      <c r="F129">
        <f>IF(Hoja4!L129="Sí, definitivamente",1,IF(Hoja4!L129="Sí, un poco",2,IF(Hoja4!L129="No, no ha cambiado mi preferencia",3,4)))</f>
        <v>3</v>
      </c>
      <c r="G129">
        <f>IF(Hoja4!M129="Nunca he notado el logo de Pepsi mientras jugaba.",1,IF(Hoja4!M129="Lo vi ocasionalmente mientras jugaba.",2,IF(Hoja4!M129="Lo vi con frecuencia mientras jugaba.",3,4)))</f>
        <v>3</v>
      </c>
      <c r="H129">
        <f>IF(Hoja4!N129="1 Nada en absoluto",1,IF(Hoja4!N129="2 Casi nada",2,IF(Hoja4!N129="3 Algo",3,IF(Hoja4!N129="4 Mucho",4,5))))</f>
        <v>3</v>
      </c>
      <c r="I129">
        <f>IF(Hoja4!O129="Logo de Pepsi",1,IF(Hoja4!O129="Latas de Pepsi",2,IF(Hoja4!O129="Máquinas expendedoras de Pepsi",3,4)))</f>
        <v>2</v>
      </c>
      <c r="J129">
        <f>IF(Hoja4!P129="Sí, tuve que recoger latas de Pepsi.",1,IF(Hoja4!P129="Sí, tuve que beber latas de Pepsi de una máquina expendedora.",2,IF(Hoja4!P129="Sí, había anuncios de Pepsi en todo el juego.",3,4)))</f>
        <v>1</v>
      </c>
      <c r="K129">
        <f>IF(Hoja4!Q129="Sí, el juego ha sido muy efectivo.",1,IF(Hoja4!Q129="Sí, el juego ha tenido un impacto positivo en mi recuerdo de Pepsi.",2,IF(Hoja4!Q129="No estoy seguro/a si el juego ha influido en mi recuerdo de Pepsi.",3,4)))</f>
        <v>3</v>
      </c>
      <c r="L129">
        <f>IF(Hoja4!R129="Mi actitud hacia la marca Pepsi ha mejorado significativamente.",1,IF(Hoja4!R129="No estoy seguro/a de cómo ha afectado el juego a mi actitud hacia la marca Pepsi.",4,IF(Hoja4!R129="Mi actitud hacia la marca Pepsi ha empeorado ligeramente.",3,2)))</f>
        <v>4</v>
      </c>
      <c r="M129">
        <f>IF(Hoja4!S129="Bastante prominente",1,IF(Hoja4!S129="Moderadamente visible",2,IF(Hoja4!S129="Poco visible",3,4)))</f>
        <v>1</v>
      </c>
      <c r="N129">
        <f>IF(Hoja4!T129="No, el juego no me ha influenciado para consumir Pepsi.",2,IF(Hoja4!T129="No estoy seguro/a si el juego ha tenido algún efecto en mi elección de consumir Pepsi.",3,IF(Hoja4!T129="No creo que el juego tenga ninguna relación con el consumo de Pepsi.",4,1)))</f>
        <v>1</v>
      </c>
      <c r="O129">
        <f>IF(Hoja4!U129="Sí, considero que el juego ha sido muy efectivo en promocionar la marca Pepsi.",1,IF(Hoja4!U129="Sí, en cierta medida, el juego ha tenido éxito en promocionar Pepsi.",2,IF(Hoja4!U129="No, el juego no ha tenido un impacto significativo en la promoción de Pepsi.",3,4)))</f>
        <v>2</v>
      </c>
      <c r="P129">
        <f>IF(Hoja4!V129="Excelente",1,IF(Hoja4!V129="Bueno",2,IF(Hoja4!V129="Regular",3,4)))</f>
        <v>2</v>
      </c>
      <c r="Q129">
        <f>IF(Hoja4!W129="Sí, me gustaría ver más juegos que incorporen marcas de manera creativa.",1,IF(Hoja4!W129="Sí, siempre y cuando la integración no sea intrusiva ni afecte la experiencia de juego.",2,IF(Hoja4!W129="No me importa si se incorporan marcas en los juegos.",3,4)))</f>
        <v>4</v>
      </c>
      <c r="R129" s="4">
        <f t="shared" si="6"/>
        <v>40</v>
      </c>
      <c r="S129">
        <f t="shared" si="7"/>
        <v>11</v>
      </c>
      <c r="T129">
        <f t="shared" si="8"/>
        <v>4</v>
      </c>
      <c r="U129">
        <f t="shared" si="9"/>
        <v>9</v>
      </c>
      <c r="V129">
        <f t="shared" si="10"/>
        <v>7</v>
      </c>
      <c r="W129">
        <f t="shared" si="11"/>
        <v>9</v>
      </c>
    </row>
    <row r="130" spans="2:23">
      <c r="B130" t="s">
        <v>275</v>
      </c>
      <c r="C130">
        <f>IF(Hoja4!I130="Una vez",1,IF(Hoja4!I130="Varias veces",2,IF(Hoja4!I130="Muchas veces",3,4)))</f>
        <v>2</v>
      </c>
      <c r="D130">
        <f>IF(Hoja4!J130="El interés en el personaje de Pepsiman.",1,IF(Hoja4!J130="La curiosidad por un juego relacionado con Pepsi.",2,IF(Hoja4!J130="La recomendación de amigos.",3,4)))</f>
        <v>3</v>
      </c>
      <c r="E130">
        <f>IF(Hoja4!K130="La he compartido con amigos o familiares cercanos.",1,IF(Hoja4!K130="La he compartido en redes sociales como Facebook, Twitter, o Instagram.",2,IF(Hoja4!K130="No he compartido mi experiencia con nadie.",3,4)))</f>
        <v>3</v>
      </c>
      <c r="F130">
        <f>IF(Hoja4!L130="Sí, definitivamente",1,IF(Hoja4!L130="Sí, un poco",2,IF(Hoja4!L130="No, no ha cambiado mi preferencia",3,4)))</f>
        <v>3</v>
      </c>
      <c r="G130">
        <f>IF(Hoja4!M130="Nunca he notado el logo de Pepsi mientras jugaba.",1,IF(Hoja4!M130="Lo vi ocasionalmente mientras jugaba.",2,IF(Hoja4!M130="Lo vi con frecuencia mientras jugaba.",3,4)))</f>
        <v>4</v>
      </c>
      <c r="H130">
        <f>IF(Hoja4!N130="1 Nada en absoluto",1,IF(Hoja4!N130="2 Casi nada",2,IF(Hoja4!N130="3 Algo",3,IF(Hoja4!N130="4 Mucho",4,5))))</f>
        <v>3</v>
      </c>
      <c r="I130">
        <f>IF(Hoja4!O130="Logo de Pepsi",1,IF(Hoja4!O130="Latas de Pepsi",2,IF(Hoja4!O130="Máquinas expendedoras de Pepsi",3,4)))</f>
        <v>1</v>
      </c>
      <c r="J130">
        <f>IF(Hoja4!P130="Sí, tuve que recoger latas de Pepsi.",1,IF(Hoja4!P130="Sí, tuve que beber latas de Pepsi de una máquina expendedora.",2,IF(Hoja4!P130="Sí, había anuncios de Pepsi en todo el juego.",3,4)))</f>
        <v>1</v>
      </c>
      <c r="K130">
        <f>IF(Hoja4!Q130="Sí, el juego ha sido muy efectivo.",1,IF(Hoja4!Q130="Sí, el juego ha tenido un impacto positivo en mi recuerdo de Pepsi.",2,IF(Hoja4!Q130="No estoy seguro/a si el juego ha influido en mi recuerdo de Pepsi.",3,4)))</f>
        <v>3</v>
      </c>
      <c r="L130">
        <f>IF(Hoja4!R130="Mi actitud hacia la marca Pepsi ha mejorado significativamente.",1,IF(Hoja4!R130="No estoy seguro/a de cómo ha afectado el juego a mi actitud hacia la marca Pepsi.",4,IF(Hoja4!R130="Mi actitud hacia la marca Pepsi ha empeorado ligeramente.",3,2)))</f>
        <v>2</v>
      </c>
      <c r="M130">
        <f>IF(Hoja4!S130="Bastante prominente",1,IF(Hoja4!S130="Moderadamente visible",2,IF(Hoja4!S130="Poco visible",3,4)))</f>
        <v>1</v>
      </c>
      <c r="N130">
        <f>IF(Hoja4!T130="No, el juego no me ha influenciado para consumir Pepsi.",2,IF(Hoja4!T130="No estoy seguro/a si el juego ha tenido algún efecto en mi elección de consumir Pepsi.",3,IF(Hoja4!T130="No creo que el juego tenga ninguna relación con el consumo de Pepsi.",4,1)))</f>
        <v>1</v>
      </c>
      <c r="O130">
        <f>IF(Hoja4!U130="Sí, considero que el juego ha sido muy efectivo en promocionar la marca Pepsi.",1,IF(Hoja4!U130="Sí, en cierta medida, el juego ha tenido éxito en promocionar Pepsi.",2,IF(Hoja4!U130="No, el juego no ha tenido un impacto significativo en la promoción de Pepsi.",3,4)))</f>
        <v>1</v>
      </c>
      <c r="P130">
        <f>IF(Hoja4!V130="Excelente",1,IF(Hoja4!V130="Bueno",2,IF(Hoja4!V130="Regular",3,4)))</f>
        <v>2</v>
      </c>
      <c r="Q130">
        <f>IF(Hoja4!W130="Sí, me gustaría ver más juegos que incorporen marcas de manera creativa.",1,IF(Hoja4!W130="Sí, siempre y cuando la integración no sea intrusiva ni afecte la experiencia de juego.",2,IF(Hoja4!W130="No me importa si se incorporan marcas en los juegos.",3,4)))</f>
        <v>1</v>
      </c>
      <c r="R130" s="4">
        <f t="shared" si="6"/>
        <v>31</v>
      </c>
      <c r="S130">
        <f t="shared" si="7"/>
        <v>8</v>
      </c>
      <c r="T130">
        <f t="shared" si="8"/>
        <v>4</v>
      </c>
      <c r="U130">
        <f t="shared" si="9"/>
        <v>9</v>
      </c>
      <c r="V130">
        <f t="shared" si="10"/>
        <v>5</v>
      </c>
      <c r="W130">
        <f t="shared" si="11"/>
        <v>5</v>
      </c>
    </row>
    <row r="131" spans="2:23">
      <c r="B131" t="s">
        <v>276</v>
      </c>
      <c r="C131">
        <f>IF(Hoja4!I131="Una vez",1,IF(Hoja4!I131="Varias veces",2,IF(Hoja4!I131="Muchas veces",3,4)))</f>
        <v>2</v>
      </c>
      <c r="D131">
        <f>IF(Hoja4!J131="El interés en el personaje de Pepsiman.",1,IF(Hoja4!J131="La curiosidad por un juego relacionado con Pepsi.",2,IF(Hoja4!J131="La recomendación de amigos.",3,4)))</f>
        <v>2</v>
      </c>
      <c r="E131">
        <f>IF(Hoja4!K131="La he compartido con amigos o familiares cercanos.",1,IF(Hoja4!K131="La he compartido en redes sociales como Facebook, Twitter, o Instagram.",2,IF(Hoja4!K131="No he compartido mi experiencia con nadie.",3,4)))</f>
        <v>3</v>
      </c>
      <c r="F131">
        <f>IF(Hoja4!L131="Sí, definitivamente",1,IF(Hoja4!L131="Sí, un poco",2,IF(Hoja4!L131="No, no ha cambiado mi preferencia",3,4)))</f>
        <v>2</v>
      </c>
      <c r="G131">
        <f>IF(Hoja4!M131="Nunca he notado el logo de Pepsi mientras jugaba.",1,IF(Hoja4!M131="Lo vi ocasionalmente mientras jugaba.",2,IF(Hoja4!M131="Lo vi con frecuencia mientras jugaba.",3,4)))</f>
        <v>3</v>
      </c>
      <c r="H131">
        <f>IF(Hoja4!N131="1 Nada en absoluto",1,IF(Hoja4!N131="2 Casi nada",2,IF(Hoja4!N131="3 Algo",3,IF(Hoja4!N131="4 Mucho",4,5))))</f>
        <v>2</v>
      </c>
      <c r="I131">
        <f>IF(Hoja4!O131="Logo de Pepsi",1,IF(Hoja4!O131="Latas de Pepsi",2,IF(Hoja4!O131="Máquinas expendedoras de Pepsi",3,4)))</f>
        <v>1</v>
      </c>
      <c r="J131">
        <f>IF(Hoja4!P131="Sí, tuve que recoger latas de Pepsi.",1,IF(Hoja4!P131="Sí, tuve que beber latas de Pepsi de una máquina expendedora.",2,IF(Hoja4!P131="Sí, había anuncios de Pepsi en todo el juego.",3,4)))</f>
        <v>1</v>
      </c>
      <c r="K131">
        <f>IF(Hoja4!Q131="Sí, el juego ha sido muy efectivo.",1,IF(Hoja4!Q131="Sí, el juego ha tenido un impacto positivo en mi recuerdo de Pepsi.",2,IF(Hoja4!Q131="No estoy seguro/a si el juego ha influido en mi recuerdo de Pepsi.",3,4)))</f>
        <v>2</v>
      </c>
      <c r="L131">
        <f>IF(Hoja4!R131="Mi actitud hacia la marca Pepsi ha mejorado significativamente.",1,IF(Hoja4!R131="No estoy seguro/a de cómo ha afectado el juego a mi actitud hacia la marca Pepsi.",4,IF(Hoja4!R131="Mi actitud hacia la marca Pepsi ha empeorado ligeramente.",3,2)))</f>
        <v>2</v>
      </c>
      <c r="M131">
        <f>IF(Hoja4!S131="Bastante prominente",1,IF(Hoja4!S131="Moderadamente visible",2,IF(Hoja4!S131="Poco visible",3,4)))</f>
        <v>2</v>
      </c>
      <c r="N131">
        <f>IF(Hoja4!T131="No, el juego no me ha influenciado para consumir Pepsi.",2,IF(Hoja4!T131="No estoy seguro/a si el juego ha tenido algún efecto en mi elección de consumir Pepsi.",3,IF(Hoja4!T131="No creo que el juego tenga ninguna relación con el consumo de Pepsi.",4,1)))</f>
        <v>2</v>
      </c>
      <c r="O131">
        <f>IF(Hoja4!U131="Sí, considero que el juego ha sido muy efectivo en promocionar la marca Pepsi.",1,IF(Hoja4!U131="Sí, en cierta medida, el juego ha tenido éxito en promocionar Pepsi.",2,IF(Hoja4!U131="No, el juego no ha tenido un impacto significativo en la promoción de Pepsi.",3,4)))</f>
        <v>2</v>
      </c>
      <c r="P131">
        <f>IF(Hoja4!V131="Excelente",1,IF(Hoja4!V131="Bueno",2,IF(Hoja4!V131="Regular",3,4)))</f>
        <v>2</v>
      </c>
      <c r="Q131">
        <f>IF(Hoja4!W131="Sí, me gustaría ver más juegos que incorporen marcas de manera creativa.",1,IF(Hoja4!W131="Sí, siempre y cuando la integración no sea intrusiva ni afecte la experiencia de juego.",2,IF(Hoja4!W131="No me importa si se incorporan marcas en los juegos.",3,4)))</f>
        <v>1</v>
      </c>
      <c r="R131" s="4">
        <f t="shared" ref="R131:R154" si="12">SUM(C131:Q131)</f>
        <v>29</v>
      </c>
      <c r="S131">
        <f t="shared" ref="S131:S153" si="13">SUM(C131:E131)</f>
        <v>7</v>
      </c>
      <c r="T131">
        <f t="shared" ref="T131:T154" si="14">F131+N131</f>
        <v>4</v>
      </c>
      <c r="U131">
        <f t="shared" ref="U131:U151" si="15">SUM(G131:J131)</f>
        <v>7</v>
      </c>
      <c r="V131">
        <f t="shared" ref="V131:V151" si="16">L131+K131</f>
        <v>4</v>
      </c>
      <c r="W131">
        <f t="shared" ref="W131:W154" si="17">M131+O131+P131+Q131</f>
        <v>7</v>
      </c>
    </row>
    <row r="132" spans="2:23">
      <c r="B132" t="s">
        <v>277</v>
      </c>
      <c r="C132">
        <f>IF(Hoja4!I132="Una vez",1,IF(Hoja4!I132="Varias veces",2,IF(Hoja4!I132="Muchas veces",3,4)))</f>
        <v>2</v>
      </c>
      <c r="D132">
        <f>IF(Hoja4!J132="El interés en el personaje de Pepsiman.",1,IF(Hoja4!J132="La curiosidad por un juego relacionado con Pepsi.",2,IF(Hoja4!J132="La recomendación de amigos.",3,4)))</f>
        <v>1</v>
      </c>
      <c r="E132">
        <f>IF(Hoja4!K132="La he compartido con amigos o familiares cercanos.",1,IF(Hoja4!K132="La he compartido en redes sociales como Facebook, Twitter, o Instagram.",2,IF(Hoja4!K132="No he compartido mi experiencia con nadie.",3,4)))</f>
        <v>1</v>
      </c>
      <c r="F132">
        <f>IF(Hoja4!L132="Sí, definitivamente",1,IF(Hoja4!L132="Sí, un poco",2,IF(Hoja4!L132="No, no ha cambiado mi preferencia",3,4)))</f>
        <v>1</v>
      </c>
      <c r="G132">
        <f>IF(Hoja4!M132="Nunca he notado el logo de Pepsi mientras jugaba.",1,IF(Hoja4!M132="Lo vi ocasionalmente mientras jugaba.",2,IF(Hoja4!M132="Lo vi con frecuencia mientras jugaba.",3,4)))</f>
        <v>1</v>
      </c>
      <c r="H132">
        <f>IF(Hoja4!N132="1 Nada en absoluto",1,IF(Hoja4!N132="2 Casi nada",2,IF(Hoja4!N132="3 Algo",3,IF(Hoja4!N132="4 Mucho",4,5))))</f>
        <v>2</v>
      </c>
      <c r="I132">
        <f>IF(Hoja4!O132="Logo de Pepsi",1,IF(Hoja4!O132="Latas de Pepsi",2,IF(Hoja4!O132="Máquinas expendedoras de Pepsi",3,4)))</f>
        <v>1</v>
      </c>
      <c r="J132">
        <f>IF(Hoja4!P132="Sí, tuve que recoger latas de Pepsi.",1,IF(Hoja4!P132="Sí, tuve que beber latas de Pepsi de una máquina expendedora.",2,IF(Hoja4!P132="Sí, había anuncios de Pepsi en todo el juego.",3,4)))</f>
        <v>2</v>
      </c>
      <c r="K132">
        <f>IF(Hoja4!Q132="Sí, el juego ha sido muy efectivo.",1,IF(Hoja4!Q132="Sí, el juego ha tenido un impacto positivo en mi recuerdo de Pepsi.",2,IF(Hoja4!Q132="No estoy seguro/a si el juego ha influido en mi recuerdo de Pepsi.",3,4)))</f>
        <v>1</v>
      </c>
      <c r="L132">
        <f>IF(Hoja4!R132="Mi actitud hacia la marca Pepsi ha mejorado significativamente.",1,IF(Hoja4!R132="No estoy seguro/a de cómo ha afectado el juego a mi actitud hacia la marca Pepsi.",4,IF(Hoja4!R132="Mi actitud hacia la marca Pepsi ha empeorado ligeramente.",3,2)))</f>
        <v>1</v>
      </c>
      <c r="M132">
        <f>IF(Hoja4!S132="Bastante prominente",1,IF(Hoja4!S132="Moderadamente visible",2,IF(Hoja4!S132="Poco visible",3,4)))</f>
        <v>2</v>
      </c>
      <c r="N132">
        <f>IF(Hoja4!T132="No, el juego no me ha influenciado para consumir Pepsi.",2,IF(Hoja4!T132="No estoy seguro/a si el juego ha tenido algún efecto en mi elección de consumir Pepsi.",3,IF(Hoja4!T132="No creo que el juego tenga ninguna relación con el consumo de Pepsi.",4,1)))</f>
        <v>1</v>
      </c>
      <c r="O132">
        <f>IF(Hoja4!U132="Sí, considero que el juego ha sido muy efectivo en promocionar la marca Pepsi.",1,IF(Hoja4!U132="Sí, en cierta medida, el juego ha tenido éxito en promocionar Pepsi.",2,IF(Hoja4!U132="No, el juego no ha tenido un impacto significativo en la promoción de Pepsi.",3,4)))</f>
        <v>1</v>
      </c>
      <c r="P132">
        <f>IF(Hoja4!V132="Excelente",1,IF(Hoja4!V132="Bueno",2,IF(Hoja4!V132="Regular",3,4)))</f>
        <v>1</v>
      </c>
      <c r="Q132">
        <f>IF(Hoja4!W132="Sí, me gustaría ver más juegos que incorporen marcas de manera creativa.",1,IF(Hoja4!W132="Sí, siempre y cuando la integración no sea intrusiva ni afecte la experiencia de juego.",2,IF(Hoja4!W132="No me importa si se incorporan marcas en los juegos.",3,4)))</f>
        <v>1</v>
      </c>
      <c r="R132" s="4">
        <f t="shared" si="12"/>
        <v>19</v>
      </c>
      <c r="S132">
        <f t="shared" si="13"/>
        <v>4</v>
      </c>
      <c r="T132">
        <f t="shared" si="14"/>
        <v>2</v>
      </c>
      <c r="U132">
        <f t="shared" si="15"/>
        <v>6</v>
      </c>
      <c r="V132">
        <f t="shared" si="16"/>
        <v>2</v>
      </c>
      <c r="W132">
        <f t="shared" si="17"/>
        <v>5</v>
      </c>
    </row>
    <row r="133" spans="2:23">
      <c r="B133" t="s">
        <v>278</v>
      </c>
      <c r="C133">
        <f>IF(Hoja4!I133="Una vez",1,IF(Hoja4!I133="Varias veces",2,IF(Hoja4!I133="Muchas veces",3,4)))</f>
        <v>1</v>
      </c>
      <c r="D133">
        <f>IF(Hoja4!J133="El interés en el personaje de Pepsiman.",1,IF(Hoja4!J133="La curiosidad por un juego relacionado con Pepsi.",2,IF(Hoja4!J133="La recomendación de amigos.",3,4)))</f>
        <v>1</v>
      </c>
      <c r="E133">
        <f>IF(Hoja4!K133="La he compartido con amigos o familiares cercanos.",1,IF(Hoja4!K133="La he compartido en redes sociales como Facebook, Twitter, o Instagram.",2,IF(Hoja4!K133="No he compartido mi experiencia con nadie.",3,4)))</f>
        <v>1</v>
      </c>
      <c r="F133">
        <f>IF(Hoja4!L133="Sí, definitivamente",1,IF(Hoja4!L133="Sí, un poco",2,IF(Hoja4!L133="No, no ha cambiado mi preferencia",3,4)))</f>
        <v>1</v>
      </c>
      <c r="G133">
        <f>IF(Hoja4!M133="Nunca he notado el logo de Pepsi mientras jugaba.",1,IF(Hoja4!M133="Lo vi ocasionalmente mientras jugaba.",2,IF(Hoja4!M133="Lo vi con frecuencia mientras jugaba.",3,4)))</f>
        <v>1</v>
      </c>
      <c r="H133">
        <f>IF(Hoja4!N133="1 Nada en absoluto",1,IF(Hoja4!N133="2 Casi nada",2,IF(Hoja4!N133="3 Algo",3,IF(Hoja4!N133="4 Mucho",4,5))))</f>
        <v>1</v>
      </c>
      <c r="I133">
        <f>IF(Hoja4!O133="Logo de Pepsi",1,IF(Hoja4!O133="Latas de Pepsi",2,IF(Hoja4!O133="Máquinas expendedoras de Pepsi",3,4)))</f>
        <v>1</v>
      </c>
      <c r="J133">
        <f>IF(Hoja4!P133="Sí, tuve que recoger latas de Pepsi.",1,IF(Hoja4!P133="Sí, tuve que beber latas de Pepsi de una máquina expendedora.",2,IF(Hoja4!P133="Sí, había anuncios de Pepsi en todo el juego.",3,4)))</f>
        <v>1</v>
      </c>
      <c r="K133">
        <f>IF(Hoja4!Q133="Sí, el juego ha sido muy efectivo.",1,IF(Hoja4!Q133="Sí, el juego ha tenido un impacto positivo en mi recuerdo de Pepsi.",2,IF(Hoja4!Q133="No estoy seguro/a si el juego ha influido en mi recuerdo de Pepsi.",3,4)))</f>
        <v>1</v>
      </c>
      <c r="L133">
        <f>IF(Hoja4!R133="Mi actitud hacia la marca Pepsi ha mejorado significativamente.",1,IF(Hoja4!R133="No estoy seguro/a de cómo ha afectado el juego a mi actitud hacia la marca Pepsi.",4,IF(Hoja4!R133="Mi actitud hacia la marca Pepsi ha empeorado ligeramente.",3,2)))</f>
        <v>1</v>
      </c>
      <c r="M133">
        <f>IF(Hoja4!S133="Bastante prominente",1,IF(Hoja4!S133="Moderadamente visible",2,IF(Hoja4!S133="Poco visible",3,4)))</f>
        <v>1</v>
      </c>
      <c r="N133">
        <f>IF(Hoja4!T133="No, el juego no me ha influenciado para consumir Pepsi.",2,IF(Hoja4!T133="No estoy seguro/a si el juego ha tenido algún efecto en mi elección de consumir Pepsi.",3,IF(Hoja4!T133="No creo que el juego tenga ninguna relación con el consumo de Pepsi.",4,1)))</f>
        <v>1</v>
      </c>
      <c r="O133">
        <f>IF(Hoja4!U133="Sí, considero que el juego ha sido muy efectivo en promocionar la marca Pepsi.",1,IF(Hoja4!U133="Sí, en cierta medida, el juego ha tenido éxito en promocionar Pepsi.",2,IF(Hoja4!U133="No, el juego no ha tenido un impacto significativo en la promoción de Pepsi.",3,4)))</f>
        <v>1</v>
      </c>
      <c r="P133">
        <f>IF(Hoja4!V133="Excelente",1,IF(Hoja4!V133="Bueno",2,IF(Hoja4!V133="Regular",3,4)))</f>
        <v>4</v>
      </c>
      <c r="Q133">
        <f>IF(Hoja4!W133="Sí, me gustaría ver más juegos que incorporen marcas de manera creativa.",1,IF(Hoja4!W133="Sí, siempre y cuando la integración no sea intrusiva ni afecte la experiencia de juego.",2,IF(Hoja4!W133="No me importa si se incorporan marcas en los juegos.",3,4)))</f>
        <v>3</v>
      </c>
      <c r="R133" s="4">
        <f t="shared" si="12"/>
        <v>20</v>
      </c>
      <c r="S133">
        <f t="shared" si="13"/>
        <v>3</v>
      </c>
      <c r="T133">
        <f t="shared" si="14"/>
        <v>2</v>
      </c>
      <c r="U133">
        <f t="shared" si="15"/>
        <v>4</v>
      </c>
      <c r="V133">
        <f t="shared" si="16"/>
        <v>2</v>
      </c>
      <c r="W133">
        <f t="shared" si="17"/>
        <v>9</v>
      </c>
    </row>
    <row r="134" spans="2:23">
      <c r="B134" t="s">
        <v>279</v>
      </c>
      <c r="C134">
        <f>IF(Hoja4!I134="Una vez",1,IF(Hoja4!I134="Varias veces",2,IF(Hoja4!I134="Muchas veces",3,4)))</f>
        <v>2</v>
      </c>
      <c r="D134">
        <f>IF(Hoja4!J134="El interés en el personaje de Pepsiman.",1,IF(Hoja4!J134="La curiosidad por un juego relacionado con Pepsi.",2,IF(Hoja4!J134="La recomendación de amigos.",3,4)))</f>
        <v>2</v>
      </c>
      <c r="E134">
        <f>IF(Hoja4!K134="La he compartido con amigos o familiares cercanos.",1,IF(Hoja4!K134="La he compartido en redes sociales como Facebook, Twitter, o Instagram.",2,IF(Hoja4!K134="No he compartido mi experiencia con nadie.",3,4)))</f>
        <v>3</v>
      </c>
      <c r="F134">
        <f>IF(Hoja4!L134="Sí, definitivamente",1,IF(Hoja4!L134="Sí, un poco",2,IF(Hoja4!L134="No, no ha cambiado mi preferencia",3,4)))</f>
        <v>2</v>
      </c>
      <c r="G134">
        <f>IF(Hoja4!M134="Nunca he notado el logo de Pepsi mientras jugaba.",1,IF(Hoja4!M134="Lo vi ocasionalmente mientras jugaba.",2,IF(Hoja4!M134="Lo vi con frecuencia mientras jugaba.",3,4)))</f>
        <v>2</v>
      </c>
      <c r="H134">
        <f>IF(Hoja4!N134="1 Nada en absoluto",1,IF(Hoja4!N134="2 Casi nada",2,IF(Hoja4!N134="3 Algo",3,IF(Hoja4!N134="4 Mucho",4,5))))</f>
        <v>2</v>
      </c>
      <c r="I134">
        <f>IF(Hoja4!O134="Logo de Pepsi",1,IF(Hoja4!O134="Latas de Pepsi",2,IF(Hoja4!O134="Máquinas expendedoras de Pepsi",3,4)))</f>
        <v>1</v>
      </c>
      <c r="J134">
        <f>IF(Hoja4!P134="Sí, tuve que recoger latas de Pepsi.",1,IF(Hoja4!P134="Sí, tuve que beber latas de Pepsi de una máquina expendedora.",2,IF(Hoja4!P134="Sí, había anuncios de Pepsi en todo el juego.",3,4)))</f>
        <v>1</v>
      </c>
      <c r="K134">
        <f>IF(Hoja4!Q134="Sí, el juego ha sido muy efectivo.",1,IF(Hoja4!Q134="Sí, el juego ha tenido un impacto positivo en mi recuerdo de Pepsi.",2,IF(Hoja4!Q134="No estoy seguro/a si el juego ha influido en mi recuerdo de Pepsi.",3,4)))</f>
        <v>3</v>
      </c>
      <c r="L134">
        <f>IF(Hoja4!R134="Mi actitud hacia la marca Pepsi ha mejorado significativamente.",1,IF(Hoja4!R134="No estoy seguro/a de cómo ha afectado el juego a mi actitud hacia la marca Pepsi.",4,IF(Hoja4!R134="Mi actitud hacia la marca Pepsi ha empeorado ligeramente.",3,2)))</f>
        <v>2</v>
      </c>
      <c r="M134">
        <f>IF(Hoja4!S134="Bastante prominente",1,IF(Hoja4!S134="Moderadamente visible",2,IF(Hoja4!S134="Poco visible",3,4)))</f>
        <v>2</v>
      </c>
      <c r="N134">
        <f>IF(Hoja4!T134="No, el juego no me ha influenciado para consumir Pepsi.",2,IF(Hoja4!T134="No estoy seguro/a si el juego ha tenido algún efecto en mi elección de consumir Pepsi.",3,IF(Hoja4!T134="No creo que el juego tenga ninguna relación con el consumo de Pepsi.",4,1)))</f>
        <v>3</v>
      </c>
      <c r="O134">
        <f>IF(Hoja4!U134="Sí, considero que el juego ha sido muy efectivo en promocionar la marca Pepsi.",1,IF(Hoja4!U134="Sí, en cierta medida, el juego ha tenido éxito en promocionar Pepsi.",2,IF(Hoja4!U134="No, el juego no ha tenido un impacto significativo en la promoción de Pepsi.",3,4)))</f>
        <v>2</v>
      </c>
      <c r="P134">
        <f>IF(Hoja4!V134="Excelente",1,IF(Hoja4!V134="Bueno",2,IF(Hoja4!V134="Regular",3,4)))</f>
        <v>3</v>
      </c>
      <c r="Q134">
        <f>IF(Hoja4!W134="Sí, me gustaría ver más juegos que incorporen marcas de manera creativa.",1,IF(Hoja4!W134="Sí, siempre y cuando la integración no sea intrusiva ni afecte la experiencia de juego.",2,IF(Hoja4!W134="No me importa si se incorporan marcas en los juegos.",3,4)))</f>
        <v>1</v>
      </c>
      <c r="R134" s="4">
        <f t="shared" si="12"/>
        <v>31</v>
      </c>
      <c r="S134">
        <f t="shared" si="13"/>
        <v>7</v>
      </c>
      <c r="T134">
        <f t="shared" si="14"/>
        <v>5</v>
      </c>
      <c r="U134">
        <f t="shared" si="15"/>
        <v>6</v>
      </c>
      <c r="V134">
        <f t="shared" si="16"/>
        <v>5</v>
      </c>
      <c r="W134">
        <f t="shared" si="17"/>
        <v>8</v>
      </c>
    </row>
    <row r="135" spans="2:23">
      <c r="B135" t="s">
        <v>280</v>
      </c>
      <c r="C135">
        <f>IF(Hoja4!I135="Una vez",1,IF(Hoja4!I135="Varias veces",2,IF(Hoja4!I135="Muchas veces",3,4)))</f>
        <v>1</v>
      </c>
      <c r="D135">
        <f>IF(Hoja4!J135="El interés en el personaje de Pepsiman.",1,IF(Hoja4!J135="La curiosidad por un juego relacionado con Pepsi.",2,IF(Hoja4!J135="La recomendación de amigos.",3,4)))</f>
        <v>2</v>
      </c>
      <c r="E135">
        <f>IF(Hoja4!K135="La he compartido con amigos o familiares cercanos.",1,IF(Hoja4!K135="La he compartido en redes sociales como Facebook, Twitter, o Instagram.",2,IF(Hoja4!K135="No he compartido mi experiencia con nadie.",3,4)))</f>
        <v>3</v>
      </c>
      <c r="F135">
        <f>IF(Hoja4!L135="Sí, definitivamente",1,IF(Hoja4!L135="Sí, un poco",2,IF(Hoja4!L135="No, no ha cambiado mi preferencia",3,4)))</f>
        <v>2</v>
      </c>
      <c r="G135">
        <f>IF(Hoja4!M135="Nunca he notado el logo de Pepsi mientras jugaba.",1,IF(Hoja4!M135="Lo vi ocasionalmente mientras jugaba.",2,IF(Hoja4!M135="Lo vi con frecuencia mientras jugaba.",3,4)))</f>
        <v>2</v>
      </c>
      <c r="H135">
        <f>IF(Hoja4!N135="1 Nada en absoluto",1,IF(Hoja4!N135="2 Casi nada",2,IF(Hoja4!N135="3 Algo",3,IF(Hoja4!N135="4 Mucho",4,5))))</f>
        <v>2</v>
      </c>
      <c r="I135">
        <f>IF(Hoja4!O135="Logo de Pepsi",1,IF(Hoja4!O135="Latas de Pepsi",2,IF(Hoja4!O135="Máquinas expendedoras de Pepsi",3,4)))</f>
        <v>1</v>
      </c>
      <c r="J135">
        <f>IF(Hoja4!P135="Sí, tuve que recoger latas de Pepsi.",1,IF(Hoja4!P135="Sí, tuve que beber latas de Pepsi de una máquina expendedora.",2,IF(Hoja4!P135="Sí, había anuncios de Pepsi en todo el juego.",3,4)))</f>
        <v>4</v>
      </c>
      <c r="K135">
        <f>IF(Hoja4!Q135="Sí, el juego ha sido muy efectivo.",1,IF(Hoja4!Q135="Sí, el juego ha tenido un impacto positivo en mi recuerdo de Pepsi.",2,IF(Hoja4!Q135="No estoy seguro/a si el juego ha influido en mi recuerdo de Pepsi.",3,4)))</f>
        <v>3</v>
      </c>
      <c r="L135">
        <f>IF(Hoja4!R135="Mi actitud hacia la marca Pepsi ha mejorado significativamente.",1,IF(Hoja4!R135="No estoy seguro/a de cómo ha afectado el juego a mi actitud hacia la marca Pepsi.",4,IF(Hoja4!R135="Mi actitud hacia la marca Pepsi ha empeorado ligeramente.",3,2)))</f>
        <v>2</v>
      </c>
      <c r="M135">
        <f>IF(Hoja4!S135="Bastante prominente",1,IF(Hoja4!S135="Moderadamente visible",2,IF(Hoja4!S135="Poco visible",3,4)))</f>
        <v>1</v>
      </c>
      <c r="N135">
        <f>IF(Hoja4!T135="No, el juego no me ha influenciado para consumir Pepsi.",2,IF(Hoja4!T135="No estoy seguro/a si el juego ha tenido algún efecto en mi elección de consumir Pepsi.",3,IF(Hoja4!T135="No creo que el juego tenga ninguna relación con el consumo de Pepsi.",4,1)))</f>
        <v>1</v>
      </c>
      <c r="O135">
        <f>IF(Hoja4!U135="Sí, considero que el juego ha sido muy efectivo en promocionar la marca Pepsi.",1,IF(Hoja4!U135="Sí, en cierta medida, el juego ha tenido éxito en promocionar Pepsi.",2,IF(Hoja4!U135="No, el juego no ha tenido un impacto significativo en la promoción de Pepsi.",3,4)))</f>
        <v>2</v>
      </c>
      <c r="P135">
        <f>IF(Hoja4!V135="Excelente",1,IF(Hoja4!V135="Bueno",2,IF(Hoja4!V135="Regular",3,4)))</f>
        <v>2</v>
      </c>
      <c r="Q135">
        <f>IF(Hoja4!W135="Sí, me gustaría ver más juegos que incorporen marcas de manera creativa.",1,IF(Hoja4!W135="Sí, siempre y cuando la integración no sea intrusiva ni afecte la experiencia de juego.",2,IF(Hoja4!W135="No me importa si se incorporan marcas en los juegos.",3,4)))</f>
        <v>1</v>
      </c>
      <c r="R135" s="4">
        <f t="shared" si="12"/>
        <v>29</v>
      </c>
      <c r="S135">
        <f t="shared" si="13"/>
        <v>6</v>
      </c>
      <c r="T135">
        <f t="shared" si="14"/>
        <v>3</v>
      </c>
      <c r="U135">
        <f t="shared" si="15"/>
        <v>9</v>
      </c>
      <c r="V135">
        <f t="shared" si="16"/>
        <v>5</v>
      </c>
      <c r="W135">
        <f t="shared" si="17"/>
        <v>6</v>
      </c>
    </row>
    <row r="136" spans="2:23">
      <c r="B136" t="s">
        <v>281</v>
      </c>
      <c r="C136">
        <f>IF(Hoja4!I136="Una vez",1,IF(Hoja4!I136="Varias veces",2,IF(Hoja4!I136="Muchas veces",3,4)))</f>
        <v>2</v>
      </c>
      <c r="D136">
        <f>IF(Hoja4!J136="El interés en el personaje de Pepsiman.",1,IF(Hoja4!J136="La curiosidad por un juego relacionado con Pepsi.",2,IF(Hoja4!J136="La recomendación de amigos.",3,4)))</f>
        <v>3</v>
      </c>
      <c r="E136">
        <f>IF(Hoja4!K136="La he compartido con amigos o familiares cercanos.",1,IF(Hoja4!K136="La he compartido en redes sociales como Facebook, Twitter, o Instagram.",2,IF(Hoja4!K136="No he compartido mi experiencia con nadie.",3,4)))</f>
        <v>1</v>
      </c>
      <c r="F136">
        <f>IF(Hoja4!L136="Sí, definitivamente",1,IF(Hoja4!L136="Sí, un poco",2,IF(Hoja4!L136="No, no ha cambiado mi preferencia",3,4)))</f>
        <v>2</v>
      </c>
      <c r="G136">
        <f>IF(Hoja4!M136="Nunca he notado el logo de Pepsi mientras jugaba.",1,IF(Hoja4!M136="Lo vi ocasionalmente mientras jugaba.",2,IF(Hoja4!M136="Lo vi con frecuencia mientras jugaba.",3,4)))</f>
        <v>2</v>
      </c>
      <c r="H136">
        <f>IF(Hoja4!N136="1 Nada en absoluto",1,IF(Hoja4!N136="2 Casi nada",2,IF(Hoja4!N136="3 Algo",3,IF(Hoja4!N136="4 Mucho",4,5))))</f>
        <v>2</v>
      </c>
      <c r="I136">
        <f>IF(Hoja4!O136="Logo de Pepsi",1,IF(Hoja4!O136="Latas de Pepsi",2,IF(Hoja4!O136="Máquinas expendedoras de Pepsi",3,4)))</f>
        <v>1</v>
      </c>
      <c r="J136">
        <f>IF(Hoja4!P136="Sí, tuve que recoger latas de Pepsi.",1,IF(Hoja4!P136="Sí, tuve que beber latas de Pepsi de una máquina expendedora.",2,IF(Hoja4!P136="Sí, había anuncios de Pepsi en todo el juego.",3,4)))</f>
        <v>3</v>
      </c>
      <c r="K136">
        <f>IF(Hoja4!Q136="Sí, el juego ha sido muy efectivo.",1,IF(Hoja4!Q136="Sí, el juego ha tenido un impacto positivo en mi recuerdo de Pepsi.",2,IF(Hoja4!Q136="No estoy seguro/a si el juego ha influido en mi recuerdo de Pepsi.",3,4)))</f>
        <v>3</v>
      </c>
      <c r="L136">
        <f>IF(Hoja4!R136="Mi actitud hacia la marca Pepsi ha mejorado significativamente.",1,IF(Hoja4!R136="No estoy seguro/a de cómo ha afectado el juego a mi actitud hacia la marca Pepsi.",4,IF(Hoja4!R136="Mi actitud hacia la marca Pepsi ha empeorado ligeramente.",3,2)))</f>
        <v>3</v>
      </c>
      <c r="M136">
        <f>IF(Hoja4!S136="Bastante prominente",1,IF(Hoja4!S136="Moderadamente visible",2,IF(Hoja4!S136="Poco visible",3,4)))</f>
        <v>3</v>
      </c>
      <c r="N136">
        <f>IF(Hoja4!T136="No, el juego no me ha influenciado para consumir Pepsi.",2,IF(Hoja4!T136="No estoy seguro/a si el juego ha tenido algún efecto en mi elección de consumir Pepsi.",3,IF(Hoja4!T136="No creo que el juego tenga ninguna relación con el consumo de Pepsi.",4,1)))</f>
        <v>3</v>
      </c>
      <c r="O136">
        <f>IF(Hoja4!U136="Sí, considero que el juego ha sido muy efectivo en promocionar la marca Pepsi.",1,IF(Hoja4!U136="Sí, en cierta medida, el juego ha tenido éxito en promocionar Pepsi.",2,IF(Hoja4!U136="No, el juego no ha tenido un impacto significativo en la promoción de Pepsi.",3,4)))</f>
        <v>2</v>
      </c>
      <c r="P136">
        <f>IF(Hoja4!V136="Excelente",1,IF(Hoja4!V136="Bueno",2,IF(Hoja4!V136="Regular",3,4)))</f>
        <v>3</v>
      </c>
      <c r="Q136">
        <f>IF(Hoja4!W136="Sí, me gustaría ver más juegos que incorporen marcas de manera creativa.",1,IF(Hoja4!W136="Sí, siempre y cuando la integración no sea intrusiva ni afecte la experiencia de juego.",2,IF(Hoja4!W136="No me importa si se incorporan marcas en los juegos.",3,4)))</f>
        <v>2</v>
      </c>
      <c r="R136" s="4">
        <f t="shared" si="12"/>
        <v>35</v>
      </c>
      <c r="S136">
        <f t="shared" si="13"/>
        <v>6</v>
      </c>
      <c r="T136">
        <f t="shared" si="14"/>
        <v>5</v>
      </c>
      <c r="U136">
        <f t="shared" si="15"/>
        <v>8</v>
      </c>
      <c r="V136">
        <f t="shared" si="16"/>
        <v>6</v>
      </c>
      <c r="W136">
        <f t="shared" si="17"/>
        <v>10</v>
      </c>
    </row>
    <row r="137" spans="2:23">
      <c r="B137" t="s">
        <v>282</v>
      </c>
      <c r="C137">
        <f>IF(Hoja4!I137="Una vez",1,IF(Hoja4!I137="Varias veces",2,IF(Hoja4!I137="Muchas veces",3,4)))</f>
        <v>4</v>
      </c>
      <c r="D137">
        <f>IF(Hoja4!J137="El interés en el personaje de Pepsiman.",1,IF(Hoja4!J137="La curiosidad por un juego relacionado con Pepsi.",2,IF(Hoja4!J137="La recomendación de amigos.",3,4)))</f>
        <v>4</v>
      </c>
      <c r="E137">
        <f>IF(Hoja4!K137="La he compartido con amigos o familiares cercanos.",1,IF(Hoja4!K137="La he compartido en redes sociales como Facebook, Twitter, o Instagram.",2,IF(Hoja4!K137="No he compartido mi experiencia con nadie.",3,4)))</f>
        <v>1</v>
      </c>
      <c r="F137">
        <f>IF(Hoja4!L137="Sí, definitivamente",1,IF(Hoja4!L137="Sí, un poco",2,IF(Hoja4!L137="No, no ha cambiado mi preferencia",3,4)))</f>
        <v>1</v>
      </c>
      <c r="G137">
        <f>IF(Hoja4!M137="Nunca he notado el logo de Pepsi mientras jugaba.",1,IF(Hoja4!M137="Lo vi ocasionalmente mientras jugaba.",2,IF(Hoja4!M137="Lo vi con frecuencia mientras jugaba.",3,4)))</f>
        <v>2</v>
      </c>
      <c r="H137">
        <f>IF(Hoja4!N137="1 Nada en absoluto",1,IF(Hoja4!N137="2 Casi nada",2,IF(Hoja4!N137="3 Algo",3,IF(Hoja4!N137="4 Mucho",4,5))))</f>
        <v>2</v>
      </c>
      <c r="I137">
        <f>IF(Hoja4!O137="Logo de Pepsi",1,IF(Hoja4!O137="Latas de Pepsi",2,IF(Hoja4!O137="Máquinas expendedoras de Pepsi",3,4)))</f>
        <v>3</v>
      </c>
      <c r="J137">
        <f>IF(Hoja4!P137="Sí, tuve que recoger latas de Pepsi.",1,IF(Hoja4!P137="Sí, tuve que beber latas de Pepsi de una máquina expendedora.",2,IF(Hoja4!P137="Sí, había anuncios de Pepsi en todo el juego.",3,4)))</f>
        <v>3</v>
      </c>
      <c r="K137">
        <f>IF(Hoja4!Q137="Sí, el juego ha sido muy efectivo.",1,IF(Hoja4!Q137="Sí, el juego ha tenido un impacto positivo en mi recuerdo de Pepsi.",2,IF(Hoja4!Q137="No estoy seguro/a si el juego ha influido en mi recuerdo de Pepsi.",3,4)))</f>
        <v>2</v>
      </c>
      <c r="L137">
        <f>IF(Hoja4!R137="Mi actitud hacia la marca Pepsi ha mejorado significativamente.",1,IF(Hoja4!R137="No estoy seguro/a de cómo ha afectado el juego a mi actitud hacia la marca Pepsi.",4,IF(Hoja4!R137="Mi actitud hacia la marca Pepsi ha empeorado ligeramente.",3,2)))</f>
        <v>2</v>
      </c>
      <c r="M137">
        <f>IF(Hoja4!S137="Bastante prominente",1,IF(Hoja4!S137="Moderadamente visible",2,IF(Hoja4!S137="Poco visible",3,4)))</f>
        <v>2</v>
      </c>
      <c r="N137">
        <f>IF(Hoja4!T137="No, el juego no me ha influenciado para consumir Pepsi.",2,IF(Hoja4!T137="No estoy seguro/a si el juego ha tenido algún efecto en mi elección de consumir Pepsi.",3,IF(Hoja4!T137="No creo que el juego tenga ninguna relación con el consumo de Pepsi.",4,1)))</f>
        <v>2</v>
      </c>
      <c r="O137">
        <f>IF(Hoja4!U137="Sí, considero que el juego ha sido muy efectivo en promocionar la marca Pepsi.",1,IF(Hoja4!U137="Sí, en cierta medida, el juego ha tenido éxito en promocionar Pepsi.",2,IF(Hoja4!U137="No, el juego no ha tenido un impacto significativo en la promoción de Pepsi.",3,4)))</f>
        <v>3</v>
      </c>
      <c r="P137">
        <f>IF(Hoja4!V137="Excelente",1,IF(Hoja4!V137="Bueno",2,IF(Hoja4!V137="Regular",3,4)))</f>
        <v>3</v>
      </c>
      <c r="Q137">
        <f>IF(Hoja4!W137="Sí, me gustaría ver más juegos que incorporen marcas de manera creativa.",1,IF(Hoja4!W137="Sí, siempre y cuando la integración no sea intrusiva ni afecte la experiencia de juego.",2,IF(Hoja4!W137="No me importa si se incorporan marcas en los juegos.",3,4)))</f>
        <v>3</v>
      </c>
      <c r="R137" s="4">
        <f t="shared" si="12"/>
        <v>37</v>
      </c>
      <c r="S137">
        <f t="shared" si="13"/>
        <v>9</v>
      </c>
      <c r="T137">
        <f t="shared" si="14"/>
        <v>3</v>
      </c>
      <c r="U137">
        <f t="shared" si="15"/>
        <v>10</v>
      </c>
      <c r="V137">
        <f t="shared" si="16"/>
        <v>4</v>
      </c>
      <c r="W137">
        <f t="shared" si="17"/>
        <v>11</v>
      </c>
    </row>
    <row r="138" spans="2:23">
      <c r="B138" t="s">
        <v>283</v>
      </c>
      <c r="C138">
        <f>IF(Hoja4!I138="Una vez",1,IF(Hoja4!I138="Varias veces",2,IF(Hoja4!I138="Muchas veces",3,4)))</f>
        <v>4</v>
      </c>
      <c r="D138">
        <f>IF(Hoja4!J138="El interés en el personaje de Pepsiman.",1,IF(Hoja4!J138="La curiosidad por un juego relacionado con Pepsi.",2,IF(Hoja4!J138="La recomendación de amigos.",3,4)))</f>
        <v>1</v>
      </c>
      <c r="E138">
        <f>IF(Hoja4!K138="La he compartido con amigos o familiares cercanos.",1,IF(Hoja4!K138="La he compartido en redes sociales como Facebook, Twitter, o Instagram.",2,IF(Hoja4!K138="No he compartido mi experiencia con nadie.",3,4)))</f>
        <v>1</v>
      </c>
      <c r="F138">
        <f>IF(Hoja4!L138="Sí, definitivamente",1,IF(Hoja4!L138="Sí, un poco",2,IF(Hoja4!L138="No, no ha cambiado mi preferencia",3,4)))</f>
        <v>2</v>
      </c>
      <c r="G138">
        <f>IF(Hoja4!M138="Nunca he notado el logo de Pepsi mientras jugaba.",1,IF(Hoja4!M138="Lo vi ocasionalmente mientras jugaba.",2,IF(Hoja4!M138="Lo vi con frecuencia mientras jugaba.",3,4)))</f>
        <v>3</v>
      </c>
      <c r="H138">
        <f>IF(Hoja4!N138="1 Nada en absoluto",1,IF(Hoja4!N138="2 Casi nada",2,IF(Hoja4!N138="3 Algo",3,IF(Hoja4!N138="4 Mucho",4,5))))</f>
        <v>5</v>
      </c>
      <c r="I138">
        <f>IF(Hoja4!O138="Logo de Pepsi",1,IF(Hoja4!O138="Latas de Pepsi",2,IF(Hoja4!O138="Máquinas expendedoras de Pepsi",3,4)))</f>
        <v>1</v>
      </c>
      <c r="J138">
        <f>IF(Hoja4!P138="Sí, tuve que recoger latas de Pepsi.",1,IF(Hoja4!P138="Sí, tuve que beber latas de Pepsi de una máquina expendedora.",2,IF(Hoja4!P138="Sí, había anuncios de Pepsi en todo el juego.",3,4)))</f>
        <v>1</v>
      </c>
      <c r="K138">
        <f>IF(Hoja4!Q138="Sí, el juego ha sido muy efectivo.",1,IF(Hoja4!Q138="Sí, el juego ha tenido un impacto positivo en mi recuerdo de Pepsi.",2,IF(Hoja4!Q138="No estoy seguro/a si el juego ha influido en mi recuerdo de Pepsi.",3,4)))</f>
        <v>1</v>
      </c>
      <c r="L138">
        <f>IF(Hoja4!R138="Mi actitud hacia la marca Pepsi ha mejorado significativamente.",1,IF(Hoja4!R138="No estoy seguro/a de cómo ha afectado el juego a mi actitud hacia la marca Pepsi.",4,IF(Hoja4!R138="Mi actitud hacia la marca Pepsi ha empeorado ligeramente.",3,2)))</f>
        <v>2</v>
      </c>
      <c r="M138">
        <f>IF(Hoja4!S138="Bastante prominente",1,IF(Hoja4!S138="Moderadamente visible",2,IF(Hoja4!S138="Poco visible",3,4)))</f>
        <v>2</v>
      </c>
      <c r="N138">
        <f>IF(Hoja4!T138="No, el juego no me ha influenciado para consumir Pepsi.",2,IF(Hoja4!T138="No estoy seguro/a si el juego ha tenido algún efecto en mi elección de consumir Pepsi.",3,IF(Hoja4!T138="No creo que el juego tenga ninguna relación con el consumo de Pepsi.",4,1)))</f>
        <v>2</v>
      </c>
      <c r="O138">
        <f>IF(Hoja4!U138="Sí, considero que el juego ha sido muy efectivo en promocionar la marca Pepsi.",1,IF(Hoja4!U138="Sí, en cierta medida, el juego ha tenido éxito en promocionar Pepsi.",2,IF(Hoja4!U138="No, el juego no ha tenido un impacto significativo en la promoción de Pepsi.",3,4)))</f>
        <v>2</v>
      </c>
      <c r="P138">
        <f>IF(Hoja4!V138="Excelente",1,IF(Hoja4!V138="Bueno",2,IF(Hoja4!V138="Regular",3,4)))</f>
        <v>1</v>
      </c>
      <c r="Q138">
        <f>IF(Hoja4!W138="Sí, me gustaría ver más juegos que incorporen marcas de manera creativa.",1,IF(Hoja4!W138="Sí, siempre y cuando la integración no sea intrusiva ni afecte la experiencia de juego.",2,IF(Hoja4!W138="No me importa si se incorporan marcas en los juegos.",3,4)))</f>
        <v>2</v>
      </c>
      <c r="R138" s="4">
        <f t="shared" si="12"/>
        <v>30</v>
      </c>
      <c r="S138">
        <f t="shared" si="13"/>
        <v>6</v>
      </c>
      <c r="T138">
        <f t="shared" si="14"/>
        <v>4</v>
      </c>
      <c r="U138">
        <f t="shared" si="15"/>
        <v>10</v>
      </c>
      <c r="V138">
        <f t="shared" si="16"/>
        <v>3</v>
      </c>
      <c r="W138">
        <f t="shared" si="17"/>
        <v>7</v>
      </c>
    </row>
    <row r="139" spans="2:23">
      <c r="B139" t="s">
        <v>284</v>
      </c>
      <c r="C139">
        <f>IF(Hoja4!I139="Una vez",1,IF(Hoja4!I139="Varias veces",2,IF(Hoja4!I139="Muchas veces",3,4)))</f>
        <v>1</v>
      </c>
      <c r="D139">
        <f>IF(Hoja4!J139="El interés en el personaje de Pepsiman.",1,IF(Hoja4!J139="La curiosidad por un juego relacionado con Pepsi.",2,IF(Hoja4!J139="La recomendación de amigos.",3,4)))</f>
        <v>1</v>
      </c>
      <c r="E139">
        <f>IF(Hoja4!K139="La he compartido con amigos o familiares cercanos.",1,IF(Hoja4!K139="La he compartido en redes sociales como Facebook, Twitter, o Instagram.",2,IF(Hoja4!K139="No he compartido mi experiencia con nadie.",3,4)))</f>
        <v>1</v>
      </c>
      <c r="F139">
        <f>IF(Hoja4!L139="Sí, definitivamente",1,IF(Hoja4!L139="Sí, un poco",2,IF(Hoja4!L139="No, no ha cambiado mi preferencia",3,4)))</f>
        <v>2</v>
      </c>
      <c r="G139">
        <f>IF(Hoja4!M139="Nunca he notado el logo de Pepsi mientras jugaba.",1,IF(Hoja4!M139="Lo vi ocasionalmente mientras jugaba.",2,IF(Hoja4!M139="Lo vi con frecuencia mientras jugaba.",3,4)))</f>
        <v>3</v>
      </c>
      <c r="H139">
        <f>IF(Hoja4!N139="1 Nada en absoluto",1,IF(Hoja4!N139="2 Casi nada",2,IF(Hoja4!N139="3 Algo",3,IF(Hoja4!N139="4 Mucho",4,5))))</f>
        <v>3</v>
      </c>
      <c r="I139">
        <f>IF(Hoja4!O139="Logo de Pepsi",1,IF(Hoja4!O139="Latas de Pepsi",2,IF(Hoja4!O139="Máquinas expendedoras de Pepsi",3,4)))</f>
        <v>1</v>
      </c>
      <c r="J139">
        <f>IF(Hoja4!P139="Sí, tuve que recoger latas de Pepsi.",1,IF(Hoja4!P139="Sí, tuve que beber latas de Pepsi de una máquina expendedora.",2,IF(Hoja4!P139="Sí, había anuncios de Pepsi en todo el juego.",3,4)))</f>
        <v>1</v>
      </c>
      <c r="K139">
        <f>IF(Hoja4!Q139="Sí, el juego ha sido muy efectivo.",1,IF(Hoja4!Q139="Sí, el juego ha tenido un impacto positivo en mi recuerdo de Pepsi.",2,IF(Hoja4!Q139="No estoy seguro/a si el juego ha influido en mi recuerdo de Pepsi.",3,4)))</f>
        <v>1</v>
      </c>
      <c r="L139">
        <f>IF(Hoja4!R139="Mi actitud hacia la marca Pepsi ha mejorado significativamente.",1,IF(Hoja4!R139="No estoy seguro/a de cómo ha afectado el juego a mi actitud hacia la marca Pepsi.",4,IF(Hoja4!R139="Mi actitud hacia la marca Pepsi ha empeorado ligeramente.",3,2)))</f>
        <v>1</v>
      </c>
      <c r="M139">
        <f>IF(Hoja4!S139="Bastante prominente",1,IF(Hoja4!S139="Moderadamente visible",2,IF(Hoja4!S139="Poco visible",3,4)))</f>
        <v>1</v>
      </c>
      <c r="N139">
        <f>IF(Hoja4!T139="No, el juego no me ha influenciado para consumir Pepsi.",2,IF(Hoja4!T139="No estoy seguro/a si el juego ha tenido algún efecto en mi elección de consumir Pepsi.",3,IF(Hoja4!T139="No creo que el juego tenga ninguna relación con el consumo de Pepsi.",4,1)))</f>
        <v>2</v>
      </c>
      <c r="O139">
        <f>IF(Hoja4!U139="Sí, considero que el juego ha sido muy efectivo en promocionar la marca Pepsi.",1,IF(Hoja4!U139="Sí, en cierta medida, el juego ha tenido éxito en promocionar Pepsi.",2,IF(Hoja4!U139="No, el juego no ha tenido un impacto significativo en la promoción de Pepsi.",3,4)))</f>
        <v>1</v>
      </c>
      <c r="P139">
        <f>IF(Hoja4!V139="Excelente",1,IF(Hoja4!V139="Bueno",2,IF(Hoja4!V139="Regular",3,4)))</f>
        <v>1</v>
      </c>
      <c r="Q139">
        <f>IF(Hoja4!W139="Sí, me gustaría ver más juegos que incorporen marcas de manera creativa.",1,IF(Hoja4!W139="Sí, siempre y cuando la integración no sea intrusiva ni afecte la experiencia de juego.",2,IF(Hoja4!W139="No me importa si se incorporan marcas en los juegos.",3,4)))</f>
        <v>1</v>
      </c>
      <c r="R139" s="4">
        <f t="shared" si="12"/>
        <v>21</v>
      </c>
      <c r="S139">
        <f t="shared" si="13"/>
        <v>3</v>
      </c>
      <c r="T139">
        <f t="shared" si="14"/>
        <v>4</v>
      </c>
      <c r="U139">
        <f t="shared" si="15"/>
        <v>8</v>
      </c>
      <c r="V139">
        <f t="shared" si="16"/>
        <v>2</v>
      </c>
      <c r="W139">
        <f t="shared" si="17"/>
        <v>4</v>
      </c>
    </row>
    <row r="140" spans="2:23">
      <c r="B140" t="s">
        <v>285</v>
      </c>
      <c r="C140">
        <f>IF(Hoja4!I140="Una vez",1,IF(Hoja4!I140="Varias veces",2,IF(Hoja4!I140="Muchas veces",3,4)))</f>
        <v>4</v>
      </c>
      <c r="D140">
        <f>IF(Hoja4!J140="El interés en el personaje de Pepsiman.",1,IF(Hoja4!J140="La curiosidad por un juego relacionado con Pepsi.",2,IF(Hoja4!J140="La recomendación de amigos.",3,4)))</f>
        <v>4</v>
      </c>
      <c r="E140">
        <f>IF(Hoja4!K140="La he compartido con amigos o familiares cercanos.",1,IF(Hoja4!K140="La he compartido en redes sociales como Facebook, Twitter, o Instagram.",2,IF(Hoja4!K140="No he compartido mi experiencia con nadie.",3,4)))</f>
        <v>3</v>
      </c>
      <c r="F140">
        <f>IF(Hoja4!L140="Sí, definitivamente",1,IF(Hoja4!L140="Sí, un poco",2,IF(Hoja4!L140="No, no ha cambiado mi preferencia",3,4)))</f>
        <v>4</v>
      </c>
      <c r="G140">
        <f>IF(Hoja4!M140="Nunca he notado el logo de Pepsi mientras jugaba.",1,IF(Hoja4!M140="Lo vi ocasionalmente mientras jugaba.",2,IF(Hoja4!M140="Lo vi con frecuencia mientras jugaba.",3,4)))</f>
        <v>4</v>
      </c>
      <c r="H140">
        <f>IF(Hoja4!N140="1 Nada en absoluto",1,IF(Hoja4!N140="2 Casi nada",2,IF(Hoja4!N140="3 Algo",3,IF(Hoja4!N140="4 Mucho",4,5))))</f>
        <v>5</v>
      </c>
      <c r="I140">
        <f>IF(Hoja4!O140="Logo de Pepsi",1,IF(Hoja4!O140="Latas de Pepsi",2,IF(Hoja4!O140="Máquinas expendedoras de Pepsi",3,4)))</f>
        <v>4</v>
      </c>
      <c r="J140">
        <f>IF(Hoja4!P140="Sí, tuve que recoger latas de Pepsi.",1,IF(Hoja4!P140="Sí, tuve que beber latas de Pepsi de una máquina expendedora.",2,IF(Hoja4!P140="Sí, había anuncios de Pepsi en todo el juego.",3,4)))</f>
        <v>4</v>
      </c>
      <c r="K140">
        <f>IF(Hoja4!Q140="Sí, el juego ha sido muy efectivo.",1,IF(Hoja4!Q140="Sí, el juego ha tenido un impacto positivo en mi recuerdo de Pepsi.",2,IF(Hoja4!Q140="No estoy seguro/a si el juego ha influido en mi recuerdo de Pepsi.",3,4)))</f>
        <v>4</v>
      </c>
      <c r="L140">
        <f>IF(Hoja4!R140="Mi actitud hacia la marca Pepsi ha mejorado significativamente.",1,IF(Hoja4!R140="No estoy seguro/a de cómo ha afectado el juego a mi actitud hacia la marca Pepsi.",4,IF(Hoja4!R140="Mi actitud hacia la marca Pepsi ha empeorado ligeramente.",3,2)))</f>
        <v>4</v>
      </c>
      <c r="M140">
        <f>IF(Hoja4!S140="Bastante prominente",1,IF(Hoja4!S140="Moderadamente visible",2,IF(Hoja4!S140="Poco visible",3,4)))</f>
        <v>4</v>
      </c>
      <c r="N140">
        <f>IF(Hoja4!T140="No, el juego no me ha influenciado para consumir Pepsi.",2,IF(Hoja4!T140="No estoy seguro/a si el juego ha tenido algún efecto en mi elección de consumir Pepsi.",3,IF(Hoja4!T140="No creo que el juego tenga ninguna relación con el consumo de Pepsi.",4,1)))</f>
        <v>4</v>
      </c>
      <c r="O140">
        <f>IF(Hoja4!U140="Sí, considero que el juego ha sido muy efectivo en promocionar la marca Pepsi.",1,IF(Hoja4!U140="Sí, en cierta medida, el juego ha tenido éxito en promocionar Pepsi.",2,IF(Hoja4!U140="No, el juego no ha tenido un impacto significativo en la promoción de Pepsi.",3,4)))</f>
        <v>4</v>
      </c>
      <c r="P140">
        <f>IF(Hoja4!V140="Excelente",1,IF(Hoja4!V140="Bueno",2,IF(Hoja4!V140="Regular",3,4)))</f>
        <v>4</v>
      </c>
      <c r="Q140">
        <f>IF(Hoja4!W140="Sí, me gustaría ver más juegos que incorporen marcas de manera creativa.",1,IF(Hoja4!W140="Sí, siempre y cuando la integración no sea intrusiva ni afecte la experiencia de juego.",2,IF(Hoja4!W140="No me importa si se incorporan marcas en los juegos.",3,4)))</f>
        <v>4</v>
      </c>
      <c r="R140" s="4">
        <f t="shared" si="12"/>
        <v>60</v>
      </c>
      <c r="S140">
        <f t="shared" si="13"/>
        <v>11</v>
      </c>
      <c r="T140">
        <f t="shared" si="14"/>
        <v>8</v>
      </c>
      <c r="U140">
        <f t="shared" si="15"/>
        <v>17</v>
      </c>
      <c r="V140">
        <f t="shared" si="16"/>
        <v>8</v>
      </c>
      <c r="W140">
        <f t="shared" si="17"/>
        <v>16</v>
      </c>
    </row>
    <row r="141" spans="2:23">
      <c r="B141" t="s">
        <v>286</v>
      </c>
      <c r="C141">
        <f>IF(Hoja4!I141="Una vez",1,IF(Hoja4!I141="Varias veces",2,IF(Hoja4!I141="Muchas veces",3,4)))</f>
        <v>3</v>
      </c>
      <c r="D141">
        <f>IF(Hoja4!J141="El interés en el personaje de Pepsiman.",1,IF(Hoja4!J141="La curiosidad por un juego relacionado con Pepsi.",2,IF(Hoja4!J141="La recomendación de amigos.",3,4)))</f>
        <v>3</v>
      </c>
      <c r="E141">
        <f>IF(Hoja4!K141="La he compartido con amigos o familiares cercanos.",1,IF(Hoja4!K141="La he compartido en redes sociales como Facebook, Twitter, o Instagram.",2,IF(Hoja4!K141="No he compartido mi experiencia con nadie.",3,4)))</f>
        <v>1</v>
      </c>
      <c r="F141">
        <f>IF(Hoja4!L141="Sí, definitivamente",1,IF(Hoja4!L141="Sí, un poco",2,IF(Hoja4!L141="No, no ha cambiado mi preferencia",3,4)))</f>
        <v>4</v>
      </c>
      <c r="G141">
        <f>IF(Hoja4!M141="Nunca he notado el logo de Pepsi mientras jugaba.",1,IF(Hoja4!M141="Lo vi ocasionalmente mientras jugaba.",2,IF(Hoja4!M141="Lo vi con frecuencia mientras jugaba.",3,4)))</f>
        <v>4</v>
      </c>
      <c r="H141">
        <f>IF(Hoja4!N141="1 Nada en absoluto",1,IF(Hoja4!N141="2 Casi nada",2,IF(Hoja4!N141="3 Algo",3,IF(Hoja4!N141="4 Mucho",4,5))))</f>
        <v>2</v>
      </c>
      <c r="I141">
        <f>IF(Hoja4!O141="Logo de Pepsi",1,IF(Hoja4!O141="Latas de Pepsi",2,IF(Hoja4!O141="Máquinas expendedoras de Pepsi",3,4)))</f>
        <v>1</v>
      </c>
      <c r="J141">
        <f>IF(Hoja4!P141="Sí, tuve que recoger latas de Pepsi.",1,IF(Hoja4!P141="Sí, tuve que beber latas de Pepsi de una máquina expendedora.",2,IF(Hoja4!P141="Sí, había anuncios de Pepsi en todo el juego.",3,4)))</f>
        <v>1</v>
      </c>
      <c r="K141">
        <f>IF(Hoja4!Q141="Sí, el juego ha sido muy efectivo.",1,IF(Hoja4!Q141="Sí, el juego ha tenido un impacto positivo en mi recuerdo de Pepsi.",2,IF(Hoja4!Q141="No estoy seguro/a si el juego ha influido en mi recuerdo de Pepsi.",3,4)))</f>
        <v>3</v>
      </c>
      <c r="L141">
        <f>IF(Hoja4!R141="Mi actitud hacia la marca Pepsi ha mejorado significativamente.",1,IF(Hoja4!R141="No estoy seguro/a de cómo ha afectado el juego a mi actitud hacia la marca Pepsi.",4,IF(Hoja4!R141="Mi actitud hacia la marca Pepsi ha empeorado ligeramente.",3,2)))</f>
        <v>2</v>
      </c>
      <c r="M141">
        <f>IF(Hoja4!S141="Bastante prominente",1,IF(Hoja4!S141="Moderadamente visible",2,IF(Hoja4!S141="Poco visible",3,4)))</f>
        <v>2</v>
      </c>
      <c r="N141">
        <f>IF(Hoja4!T141="No, el juego no me ha influenciado para consumir Pepsi.",2,IF(Hoja4!T141="No estoy seguro/a si el juego ha tenido algún efecto en mi elección de consumir Pepsi.",3,IF(Hoja4!T141="No creo que el juego tenga ninguna relación con el consumo de Pepsi.",4,1)))</f>
        <v>4</v>
      </c>
      <c r="O141">
        <f>IF(Hoja4!U141="Sí, considero que el juego ha sido muy efectivo en promocionar la marca Pepsi.",1,IF(Hoja4!U141="Sí, en cierta medida, el juego ha tenido éxito en promocionar Pepsi.",2,IF(Hoja4!U141="No, el juego no ha tenido un impacto significativo en la promoción de Pepsi.",3,4)))</f>
        <v>4</v>
      </c>
      <c r="P141">
        <f>IF(Hoja4!V141="Excelente",1,IF(Hoja4!V141="Bueno",2,IF(Hoja4!V141="Regular",3,4)))</f>
        <v>2</v>
      </c>
      <c r="Q141">
        <f>IF(Hoja4!W141="Sí, me gustaría ver más juegos que incorporen marcas de manera creativa.",1,IF(Hoja4!W141="Sí, siempre y cuando la integración no sea intrusiva ni afecte la experiencia de juego.",2,IF(Hoja4!W141="No me importa si se incorporan marcas en los juegos.",3,4)))</f>
        <v>1</v>
      </c>
      <c r="R141" s="4">
        <f t="shared" si="12"/>
        <v>37</v>
      </c>
      <c r="S141">
        <f t="shared" si="13"/>
        <v>7</v>
      </c>
      <c r="T141">
        <f t="shared" si="14"/>
        <v>8</v>
      </c>
      <c r="U141">
        <f t="shared" si="15"/>
        <v>8</v>
      </c>
      <c r="V141">
        <f t="shared" si="16"/>
        <v>5</v>
      </c>
      <c r="W141">
        <f t="shared" si="17"/>
        <v>9</v>
      </c>
    </row>
    <row r="142" spans="2:23">
      <c r="B142" t="s">
        <v>287</v>
      </c>
      <c r="C142">
        <f>IF(Hoja4!I142="Una vez",1,IF(Hoja4!I142="Varias veces",2,IF(Hoja4!I142="Muchas veces",3,4)))</f>
        <v>4</v>
      </c>
      <c r="D142">
        <f>IF(Hoja4!J142="El interés en el personaje de Pepsiman.",1,IF(Hoja4!J142="La curiosidad por un juego relacionado con Pepsi.",2,IF(Hoja4!J142="La recomendación de amigos.",3,4)))</f>
        <v>4</v>
      </c>
      <c r="E142">
        <f>IF(Hoja4!K142="La he compartido con amigos o familiares cercanos.",1,IF(Hoja4!K142="La he compartido en redes sociales como Facebook, Twitter, o Instagram.",2,IF(Hoja4!K142="No he compartido mi experiencia con nadie.",3,4)))</f>
        <v>3</v>
      </c>
      <c r="F142">
        <f>IF(Hoja4!L142="Sí, definitivamente",1,IF(Hoja4!L142="Sí, un poco",2,IF(Hoja4!L142="No, no ha cambiado mi preferencia",3,4)))</f>
        <v>4</v>
      </c>
      <c r="G142">
        <f>IF(Hoja4!M142="Nunca he notado el logo de Pepsi mientras jugaba.",1,IF(Hoja4!M142="Lo vi ocasionalmente mientras jugaba.",2,IF(Hoja4!M142="Lo vi con frecuencia mientras jugaba.",3,4)))</f>
        <v>1</v>
      </c>
      <c r="H142">
        <f>IF(Hoja4!N142="1 Nada en absoluto",1,IF(Hoja4!N142="2 Casi nada",2,IF(Hoja4!N142="3 Algo",3,IF(Hoja4!N142="4 Mucho",4,5))))</f>
        <v>2</v>
      </c>
      <c r="I142">
        <f>IF(Hoja4!O142="Logo de Pepsi",1,IF(Hoja4!O142="Latas de Pepsi",2,IF(Hoja4!O142="Máquinas expendedoras de Pepsi",3,4)))</f>
        <v>4</v>
      </c>
      <c r="J142">
        <f>IF(Hoja4!P142="Sí, tuve que recoger latas de Pepsi.",1,IF(Hoja4!P142="Sí, tuve que beber latas de Pepsi de una máquina expendedora.",2,IF(Hoja4!P142="Sí, había anuncios de Pepsi en todo el juego.",3,4)))</f>
        <v>4</v>
      </c>
      <c r="K142">
        <f>IF(Hoja4!Q142="Sí, el juego ha sido muy efectivo.",1,IF(Hoja4!Q142="Sí, el juego ha tenido un impacto positivo en mi recuerdo de Pepsi.",2,IF(Hoja4!Q142="No estoy seguro/a si el juego ha influido en mi recuerdo de Pepsi.",3,4)))</f>
        <v>4</v>
      </c>
      <c r="L142">
        <f>IF(Hoja4!R142="Mi actitud hacia la marca Pepsi ha mejorado significativamente.",1,IF(Hoja4!R142="No estoy seguro/a de cómo ha afectado el juego a mi actitud hacia la marca Pepsi.",4,IF(Hoja4!R142="Mi actitud hacia la marca Pepsi ha empeorado ligeramente.",3,2)))</f>
        <v>4</v>
      </c>
      <c r="M142">
        <f>IF(Hoja4!S142="Bastante prominente",1,IF(Hoja4!S142="Moderadamente visible",2,IF(Hoja4!S142="Poco visible",3,4)))</f>
        <v>4</v>
      </c>
      <c r="N142">
        <f>IF(Hoja4!T142="No, el juego no me ha influenciado para consumir Pepsi.",2,IF(Hoja4!T142="No estoy seguro/a si el juego ha tenido algún efecto en mi elección de consumir Pepsi.",3,IF(Hoja4!T142="No creo que el juego tenga ninguna relación con el consumo de Pepsi.",4,1)))</f>
        <v>2</v>
      </c>
      <c r="O142">
        <f>IF(Hoja4!U142="Sí, considero que el juego ha sido muy efectivo en promocionar la marca Pepsi.",1,IF(Hoja4!U142="Sí, en cierta medida, el juego ha tenido éxito en promocionar Pepsi.",2,IF(Hoja4!U142="No, el juego no ha tenido un impacto significativo en la promoción de Pepsi.",3,4)))</f>
        <v>3</v>
      </c>
      <c r="P142">
        <f>IF(Hoja4!V142="Excelente",1,IF(Hoja4!V142="Bueno",2,IF(Hoja4!V142="Regular",3,4)))</f>
        <v>3</v>
      </c>
      <c r="Q142">
        <f>IF(Hoja4!W142="Sí, me gustaría ver más juegos que incorporen marcas de manera creativa.",1,IF(Hoja4!W142="Sí, siempre y cuando la integración no sea intrusiva ni afecte la experiencia de juego.",2,IF(Hoja4!W142="No me importa si se incorporan marcas en los juegos.",3,4)))</f>
        <v>3</v>
      </c>
      <c r="R142" s="4">
        <f t="shared" si="12"/>
        <v>49</v>
      </c>
      <c r="S142">
        <f t="shared" si="13"/>
        <v>11</v>
      </c>
      <c r="T142">
        <f t="shared" si="14"/>
        <v>6</v>
      </c>
      <c r="U142">
        <f t="shared" si="15"/>
        <v>11</v>
      </c>
      <c r="V142">
        <f t="shared" si="16"/>
        <v>8</v>
      </c>
      <c r="W142">
        <f t="shared" si="17"/>
        <v>13</v>
      </c>
    </row>
    <row r="143" spans="2:23">
      <c r="B143" t="s">
        <v>288</v>
      </c>
      <c r="C143">
        <f>IF(Hoja4!I143="Una vez",1,IF(Hoja4!I143="Varias veces",2,IF(Hoja4!I143="Muchas veces",3,4)))</f>
        <v>4</v>
      </c>
      <c r="D143">
        <f>IF(Hoja4!J143="El interés en el personaje de Pepsiman.",1,IF(Hoja4!J143="La curiosidad por un juego relacionado con Pepsi.",2,IF(Hoja4!J143="La recomendación de amigos.",3,4)))</f>
        <v>2</v>
      </c>
      <c r="E143">
        <f>IF(Hoja4!K143="La he compartido con amigos o familiares cercanos.",1,IF(Hoja4!K143="La he compartido en redes sociales como Facebook, Twitter, o Instagram.",2,IF(Hoja4!K143="No he compartido mi experiencia con nadie.",3,4)))</f>
        <v>2</v>
      </c>
      <c r="F143">
        <f>IF(Hoja4!L143="Sí, definitivamente",1,IF(Hoja4!L143="Sí, un poco",2,IF(Hoja4!L143="No, no ha cambiado mi preferencia",3,4)))</f>
        <v>2</v>
      </c>
      <c r="G143">
        <f>IF(Hoja4!M143="Nunca he notado el logo de Pepsi mientras jugaba.",1,IF(Hoja4!M143="Lo vi ocasionalmente mientras jugaba.",2,IF(Hoja4!M143="Lo vi con frecuencia mientras jugaba.",3,4)))</f>
        <v>2</v>
      </c>
      <c r="H143">
        <f>IF(Hoja4!N143="1 Nada en absoluto",1,IF(Hoja4!N143="2 Casi nada",2,IF(Hoja4!N143="3 Algo",3,IF(Hoja4!N143="4 Mucho",4,5))))</f>
        <v>1</v>
      </c>
      <c r="I143">
        <f>IF(Hoja4!O143="Logo de Pepsi",1,IF(Hoja4!O143="Latas de Pepsi",2,IF(Hoja4!O143="Máquinas expendedoras de Pepsi",3,4)))</f>
        <v>1</v>
      </c>
      <c r="J143">
        <f>IF(Hoja4!P143="Sí, tuve que recoger latas de Pepsi.",1,IF(Hoja4!P143="Sí, tuve que beber latas de Pepsi de una máquina expendedora.",2,IF(Hoja4!P143="Sí, había anuncios de Pepsi en todo el juego.",3,4)))</f>
        <v>1</v>
      </c>
      <c r="K143">
        <f>IF(Hoja4!Q143="Sí, el juego ha sido muy efectivo.",1,IF(Hoja4!Q143="Sí, el juego ha tenido un impacto positivo en mi recuerdo de Pepsi.",2,IF(Hoja4!Q143="No estoy seguro/a si el juego ha influido en mi recuerdo de Pepsi.",3,4)))</f>
        <v>1</v>
      </c>
      <c r="L143">
        <f>IF(Hoja4!R143="Mi actitud hacia la marca Pepsi ha mejorado significativamente.",1,IF(Hoja4!R143="No estoy seguro/a de cómo ha afectado el juego a mi actitud hacia la marca Pepsi.",4,IF(Hoja4!R143="Mi actitud hacia la marca Pepsi ha empeorado ligeramente.",3,2)))</f>
        <v>1</v>
      </c>
      <c r="M143">
        <f>IF(Hoja4!S143="Bastante prominente",1,IF(Hoja4!S143="Moderadamente visible",2,IF(Hoja4!S143="Poco visible",3,4)))</f>
        <v>1</v>
      </c>
      <c r="N143">
        <f>IF(Hoja4!T143="No, el juego no me ha influenciado para consumir Pepsi.",2,IF(Hoja4!T143="No estoy seguro/a si el juego ha tenido algún efecto en mi elección de consumir Pepsi.",3,IF(Hoja4!T143="No creo que el juego tenga ninguna relación con el consumo de Pepsi.",4,1)))</f>
        <v>1</v>
      </c>
      <c r="O143">
        <f>IF(Hoja4!U143="Sí, considero que el juego ha sido muy efectivo en promocionar la marca Pepsi.",1,IF(Hoja4!U143="Sí, en cierta medida, el juego ha tenido éxito en promocionar Pepsi.",2,IF(Hoja4!U143="No, el juego no ha tenido un impacto significativo en la promoción de Pepsi.",3,4)))</f>
        <v>1</v>
      </c>
      <c r="P143">
        <f>IF(Hoja4!V143="Excelente",1,IF(Hoja4!V143="Bueno",2,IF(Hoja4!V143="Regular",3,4)))</f>
        <v>1</v>
      </c>
      <c r="Q143">
        <f>IF(Hoja4!W143="Sí, me gustaría ver más juegos que incorporen marcas de manera creativa.",1,IF(Hoja4!W143="Sí, siempre y cuando la integración no sea intrusiva ni afecte la experiencia de juego.",2,IF(Hoja4!W143="No me importa si se incorporan marcas en los juegos.",3,4)))</f>
        <v>1</v>
      </c>
      <c r="R143" s="4">
        <f t="shared" si="12"/>
        <v>22</v>
      </c>
      <c r="S143">
        <f t="shared" si="13"/>
        <v>8</v>
      </c>
      <c r="T143">
        <f t="shared" si="14"/>
        <v>3</v>
      </c>
      <c r="U143">
        <f t="shared" si="15"/>
        <v>5</v>
      </c>
      <c r="V143">
        <f t="shared" si="16"/>
        <v>2</v>
      </c>
      <c r="W143">
        <f t="shared" si="17"/>
        <v>4</v>
      </c>
    </row>
    <row r="144" spans="2:23">
      <c r="B144" t="s">
        <v>289</v>
      </c>
      <c r="C144">
        <f>IF(Hoja4!I144="Una vez",1,IF(Hoja4!I144="Varias veces",2,IF(Hoja4!I144="Muchas veces",3,4)))</f>
        <v>4</v>
      </c>
      <c r="D144">
        <f>IF(Hoja4!J144="El interés en el personaje de Pepsiman.",1,IF(Hoja4!J144="La curiosidad por un juego relacionado con Pepsi.",2,IF(Hoja4!J144="La recomendación de amigos.",3,4)))</f>
        <v>3</v>
      </c>
      <c r="E144">
        <f>IF(Hoja4!K144="La he compartido con amigos o familiares cercanos.",1,IF(Hoja4!K144="La he compartido en redes sociales como Facebook, Twitter, o Instagram.",2,IF(Hoja4!K144="No he compartido mi experiencia con nadie.",3,4)))</f>
        <v>1</v>
      </c>
      <c r="F144">
        <f>IF(Hoja4!L144="Sí, definitivamente",1,IF(Hoja4!L144="Sí, un poco",2,IF(Hoja4!L144="No, no ha cambiado mi preferencia",3,4)))</f>
        <v>2</v>
      </c>
      <c r="G144">
        <f>IF(Hoja4!M144="Nunca he notado el logo de Pepsi mientras jugaba.",1,IF(Hoja4!M144="Lo vi ocasionalmente mientras jugaba.",2,IF(Hoja4!M144="Lo vi con frecuencia mientras jugaba.",3,4)))</f>
        <v>4</v>
      </c>
      <c r="H144">
        <f>IF(Hoja4!N144="1 Nada en absoluto",1,IF(Hoja4!N144="2 Casi nada",2,IF(Hoja4!N144="3 Algo",3,IF(Hoja4!N144="4 Mucho",4,5))))</f>
        <v>3</v>
      </c>
      <c r="I144">
        <f>IF(Hoja4!O144="Logo de Pepsi",1,IF(Hoja4!O144="Latas de Pepsi",2,IF(Hoja4!O144="Máquinas expendedoras de Pepsi",3,4)))</f>
        <v>2</v>
      </c>
      <c r="J144">
        <f>IF(Hoja4!P144="Sí, tuve que recoger latas de Pepsi.",1,IF(Hoja4!P144="Sí, tuve que beber latas de Pepsi de una máquina expendedora.",2,IF(Hoja4!P144="Sí, había anuncios de Pepsi en todo el juego.",3,4)))</f>
        <v>1</v>
      </c>
      <c r="K144">
        <f>IF(Hoja4!Q144="Sí, el juego ha sido muy efectivo.",1,IF(Hoja4!Q144="Sí, el juego ha tenido un impacto positivo en mi recuerdo de Pepsi.",2,IF(Hoja4!Q144="No estoy seguro/a si el juego ha influido en mi recuerdo de Pepsi.",3,4)))</f>
        <v>1</v>
      </c>
      <c r="L144">
        <f>IF(Hoja4!R144="Mi actitud hacia la marca Pepsi ha mejorado significativamente.",1,IF(Hoja4!R144="No estoy seguro/a de cómo ha afectado el juego a mi actitud hacia la marca Pepsi.",4,IF(Hoja4!R144="Mi actitud hacia la marca Pepsi ha empeorado ligeramente.",3,2)))</f>
        <v>1</v>
      </c>
      <c r="M144">
        <f>IF(Hoja4!S144="Bastante prominente",1,IF(Hoja4!S144="Moderadamente visible",2,IF(Hoja4!S144="Poco visible",3,4)))</f>
        <v>1</v>
      </c>
      <c r="N144">
        <f>IF(Hoja4!T144="No, el juego no me ha influenciado para consumir Pepsi.",2,IF(Hoja4!T144="No estoy seguro/a si el juego ha tenido algún efecto en mi elección de consumir Pepsi.",3,IF(Hoja4!T144="No creo que el juego tenga ninguna relación con el consumo de Pepsi.",4,1)))</f>
        <v>1</v>
      </c>
      <c r="O144">
        <f>IF(Hoja4!U144="Sí, considero que el juego ha sido muy efectivo en promocionar la marca Pepsi.",1,IF(Hoja4!U144="Sí, en cierta medida, el juego ha tenido éxito en promocionar Pepsi.",2,IF(Hoja4!U144="No, el juego no ha tenido un impacto significativo en la promoción de Pepsi.",3,4)))</f>
        <v>1</v>
      </c>
      <c r="P144">
        <f>IF(Hoja4!V144="Excelente",1,IF(Hoja4!V144="Bueno",2,IF(Hoja4!V144="Regular",3,4)))</f>
        <v>2</v>
      </c>
      <c r="Q144">
        <f>IF(Hoja4!W144="Sí, me gustaría ver más juegos que incorporen marcas de manera creativa.",1,IF(Hoja4!W144="Sí, siempre y cuando la integración no sea intrusiva ni afecte la experiencia de juego.",2,IF(Hoja4!W144="No me importa si se incorporan marcas en los juegos.",3,4)))</f>
        <v>1</v>
      </c>
      <c r="R144" s="4">
        <f t="shared" si="12"/>
        <v>28</v>
      </c>
      <c r="S144">
        <f t="shared" si="13"/>
        <v>8</v>
      </c>
      <c r="T144">
        <f t="shared" si="14"/>
        <v>3</v>
      </c>
      <c r="U144">
        <f t="shared" si="15"/>
        <v>10</v>
      </c>
      <c r="V144">
        <f t="shared" si="16"/>
        <v>2</v>
      </c>
      <c r="W144">
        <f t="shared" si="17"/>
        <v>5</v>
      </c>
    </row>
    <row r="145" spans="2:23">
      <c r="B145" t="s">
        <v>290</v>
      </c>
      <c r="C145">
        <f>IF(Hoja4!I145="Una vez",1,IF(Hoja4!I145="Varias veces",2,IF(Hoja4!I145="Muchas veces",3,4)))</f>
        <v>4</v>
      </c>
      <c r="D145">
        <f>IF(Hoja4!J145="El interés en el personaje de Pepsiman.",1,IF(Hoja4!J145="La curiosidad por un juego relacionado con Pepsi.",2,IF(Hoja4!J145="La recomendación de amigos.",3,4)))</f>
        <v>2</v>
      </c>
      <c r="E145">
        <f>IF(Hoja4!K145="La he compartido con amigos o familiares cercanos.",1,IF(Hoja4!K145="La he compartido en redes sociales como Facebook, Twitter, o Instagram.",2,IF(Hoja4!K145="No he compartido mi experiencia con nadie.",3,4)))</f>
        <v>1</v>
      </c>
      <c r="F145">
        <f>IF(Hoja4!L145="Sí, definitivamente",1,IF(Hoja4!L145="Sí, un poco",2,IF(Hoja4!L145="No, no ha cambiado mi preferencia",3,4)))</f>
        <v>4</v>
      </c>
      <c r="G145">
        <f>IF(Hoja4!M145="Nunca he notado el logo de Pepsi mientras jugaba.",1,IF(Hoja4!M145="Lo vi ocasionalmente mientras jugaba.",2,IF(Hoja4!M145="Lo vi con frecuencia mientras jugaba.",3,4)))</f>
        <v>2</v>
      </c>
      <c r="H145">
        <f>IF(Hoja4!N145="1 Nada en absoluto",1,IF(Hoja4!N145="2 Casi nada",2,IF(Hoja4!N145="3 Algo",3,IF(Hoja4!N145="4 Mucho",4,5))))</f>
        <v>3</v>
      </c>
      <c r="I145">
        <f>IF(Hoja4!O145="Logo de Pepsi",1,IF(Hoja4!O145="Latas de Pepsi",2,IF(Hoja4!O145="Máquinas expendedoras de Pepsi",3,4)))</f>
        <v>1</v>
      </c>
      <c r="J145">
        <f>IF(Hoja4!P145="Sí, tuve que recoger latas de Pepsi.",1,IF(Hoja4!P145="Sí, tuve que beber latas de Pepsi de una máquina expendedora.",2,IF(Hoja4!P145="Sí, había anuncios de Pepsi en todo el juego.",3,4)))</f>
        <v>3</v>
      </c>
      <c r="K145">
        <f>IF(Hoja4!Q145="Sí, el juego ha sido muy efectivo.",1,IF(Hoja4!Q145="Sí, el juego ha tenido un impacto positivo en mi recuerdo de Pepsi.",2,IF(Hoja4!Q145="No estoy seguro/a si el juego ha influido en mi recuerdo de Pepsi.",3,4)))</f>
        <v>3</v>
      </c>
      <c r="L145">
        <f>IF(Hoja4!R145="Mi actitud hacia la marca Pepsi ha mejorado significativamente.",1,IF(Hoja4!R145="No estoy seguro/a de cómo ha afectado el juego a mi actitud hacia la marca Pepsi.",4,IF(Hoja4!R145="Mi actitud hacia la marca Pepsi ha empeorado ligeramente.",3,2)))</f>
        <v>4</v>
      </c>
      <c r="M145">
        <f>IF(Hoja4!S145="Bastante prominente",1,IF(Hoja4!S145="Moderadamente visible",2,IF(Hoja4!S145="Poco visible",3,4)))</f>
        <v>2</v>
      </c>
      <c r="N145">
        <f>IF(Hoja4!T145="No, el juego no me ha influenciado para consumir Pepsi.",2,IF(Hoja4!T145="No estoy seguro/a si el juego ha tenido algún efecto en mi elección de consumir Pepsi.",3,IF(Hoja4!T145="No creo que el juego tenga ninguna relación con el consumo de Pepsi.",4,1)))</f>
        <v>1</v>
      </c>
      <c r="O145">
        <f>IF(Hoja4!U145="Sí, considero que el juego ha sido muy efectivo en promocionar la marca Pepsi.",1,IF(Hoja4!U145="Sí, en cierta medida, el juego ha tenido éxito en promocionar Pepsi.",2,IF(Hoja4!U145="No, el juego no ha tenido un impacto significativo en la promoción de Pepsi.",3,4)))</f>
        <v>2</v>
      </c>
      <c r="P145">
        <f>IF(Hoja4!V145="Excelente",1,IF(Hoja4!V145="Bueno",2,IF(Hoja4!V145="Regular",3,4)))</f>
        <v>3</v>
      </c>
      <c r="Q145">
        <f>IF(Hoja4!W145="Sí, me gustaría ver más juegos que incorporen marcas de manera creativa.",1,IF(Hoja4!W145="Sí, siempre y cuando la integración no sea intrusiva ni afecte la experiencia de juego.",2,IF(Hoja4!W145="No me importa si se incorporan marcas en los juegos.",3,4)))</f>
        <v>2</v>
      </c>
      <c r="R145" s="4">
        <f t="shared" si="12"/>
        <v>37</v>
      </c>
      <c r="S145">
        <f t="shared" si="13"/>
        <v>7</v>
      </c>
      <c r="T145">
        <f t="shared" si="14"/>
        <v>5</v>
      </c>
      <c r="U145">
        <f t="shared" si="15"/>
        <v>9</v>
      </c>
      <c r="V145">
        <f t="shared" si="16"/>
        <v>7</v>
      </c>
      <c r="W145">
        <f t="shared" si="17"/>
        <v>9</v>
      </c>
    </row>
    <row r="146" spans="2:23">
      <c r="B146" t="s">
        <v>291</v>
      </c>
      <c r="C146">
        <f>IF(Hoja4!I146="Una vez",1,IF(Hoja4!I146="Varias veces",2,IF(Hoja4!I146="Muchas veces",3,4)))</f>
        <v>1</v>
      </c>
      <c r="D146">
        <f>IF(Hoja4!J146="El interés en el personaje de Pepsiman.",1,IF(Hoja4!J146="La curiosidad por un juego relacionado con Pepsi.",2,IF(Hoja4!J146="La recomendación de amigos.",3,4)))</f>
        <v>2</v>
      </c>
      <c r="E146">
        <f>IF(Hoja4!K146="La he compartido con amigos o familiares cercanos.",1,IF(Hoja4!K146="La he compartido en redes sociales como Facebook, Twitter, o Instagram.",2,IF(Hoja4!K146="No he compartido mi experiencia con nadie.",3,4)))</f>
        <v>3</v>
      </c>
      <c r="F146">
        <f>IF(Hoja4!L146="Sí, definitivamente",1,IF(Hoja4!L146="Sí, un poco",2,IF(Hoja4!L146="No, no ha cambiado mi preferencia",3,4)))</f>
        <v>3</v>
      </c>
      <c r="G146">
        <f>IF(Hoja4!M146="Nunca he notado el logo de Pepsi mientras jugaba.",1,IF(Hoja4!M146="Lo vi ocasionalmente mientras jugaba.",2,IF(Hoja4!M146="Lo vi con frecuencia mientras jugaba.",3,4)))</f>
        <v>4</v>
      </c>
      <c r="H146">
        <f>IF(Hoja4!N146="1 Nada en absoluto",1,IF(Hoja4!N146="2 Casi nada",2,IF(Hoja4!N146="3 Algo",3,IF(Hoja4!N146="4 Mucho",4,5))))</f>
        <v>3</v>
      </c>
      <c r="I146">
        <f>IF(Hoja4!O146="Logo de Pepsi",1,IF(Hoja4!O146="Latas de Pepsi",2,IF(Hoja4!O146="Máquinas expendedoras de Pepsi",3,4)))</f>
        <v>1</v>
      </c>
      <c r="J146">
        <f>IF(Hoja4!P146="Sí, tuve que recoger latas de Pepsi.",1,IF(Hoja4!P146="Sí, tuve que beber latas de Pepsi de una máquina expendedora.",2,IF(Hoja4!P146="Sí, había anuncios de Pepsi en todo el juego.",3,4)))</f>
        <v>1</v>
      </c>
      <c r="K146">
        <f>IF(Hoja4!Q146="Sí, el juego ha sido muy efectivo.",1,IF(Hoja4!Q146="Sí, el juego ha tenido un impacto positivo en mi recuerdo de Pepsi.",2,IF(Hoja4!Q146="No estoy seguro/a si el juego ha influido en mi recuerdo de Pepsi.",3,4)))</f>
        <v>1</v>
      </c>
      <c r="L146">
        <f>IF(Hoja4!R146="Mi actitud hacia la marca Pepsi ha mejorado significativamente.",1,IF(Hoja4!R146="No estoy seguro/a de cómo ha afectado el juego a mi actitud hacia la marca Pepsi.",4,IF(Hoja4!R146="Mi actitud hacia la marca Pepsi ha empeorado ligeramente.",3,2)))</f>
        <v>2</v>
      </c>
      <c r="M146">
        <f>IF(Hoja4!S146="Bastante prominente",1,IF(Hoja4!S146="Moderadamente visible",2,IF(Hoja4!S146="Poco visible",3,4)))</f>
        <v>1</v>
      </c>
      <c r="N146">
        <f>IF(Hoja4!T146="No, el juego no me ha influenciado para consumir Pepsi.",2,IF(Hoja4!T146="No estoy seguro/a si el juego ha tenido algún efecto en mi elección de consumir Pepsi.",3,IF(Hoja4!T146="No creo que el juego tenga ninguna relación con el consumo de Pepsi.",4,1)))</f>
        <v>1</v>
      </c>
      <c r="O146">
        <f>IF(Hoja4!U146="Sí, considero que el juego ha sido muy efectivo en promocionar la marca Pepsi.",1,IF(Hoja4!U146="Sí, en cierta medida, el juego ha tenido éxito en promocionar Pepsi.",2,IF(Hoja4!U146="No, el juego no ha tenido un impacto significativo en la promoción de Pepsi.",3,4)))</f>
        <v>2</v>
      </c>
      <c r="P146">
        <f>IF(Hoja4!V146="Excelente",1,IF(Hoja4!V146="Bueno",2,IF(Hoja4!V146="Regular",3,4)))</f>
        <v>3</v>
      </c>
      <c r="Q146">
        <f>IF(Hoja4!W146="Sí, me gustaría ver más juegos que incorporen marcas de manera creativa.",1,IF(Hoja4!W146="Sí, siempre y cuando la integración no sea intrusiva ni afecte la experiencia de juego.",2,IF(Hoja4!W146="No me importa si se incorporan marcas en los juegos.",3,4)))</f>
        <v>2</v>
      </c>
      <c r="R146" s="4">
        <f t="shared" si="12"/>
        <v>30</v>
      </c>
      <c r="S146">
        <f t="shared" si="13"/>
        <v>6</v>
      </c>
      <c r="T146">
        <f t="shared" si="14"/>
        <v>4</v>
      </c>
      <c r="U146">
        <f t="shared" si="15"/>
        <v>9</v>
      </c>
      <c r="V146">
        <f t="shared" si="16"/>
        <v>3</v>
      </c>
      <c r="W146">
        <f t="shared" si="17"/>
        <v>8</v>
      </c>
    </row>
    <row r="147" spans="2:23">
      <c r="B147" t="s">
        <v>292</v>
      </c>
      <c r="C147">
        <f>IF(Hoja4!I147="Una vez",1,IF(Hoja4!I147="Varias veces",2,IF(Hoja4!I147="Muchas veces",3,4)))</f>
        <v>2</v>
      </c>
      <c r="D147">
        <f>IF(Hoja4!J147="El interés en el personaje de Pepsiman.",1,IF(Hoja4!J147="La curiosidad por un juego relacionado con Pepsi.",2,IF(Hoja4!J147="La recomendación de amigos.",3,4)))</f>
        <v>1</v>
      </c>
      <c r="E147">
        <f>IF(Hoja4!K147="La he compartido con amigos o familiares cercanos.",1,IF(Hoja4!K147="La he compartido en redes sociales como Facebook, Twitter, o Instagram.",2,IF(Hoja4!K147="No he compartido mi experiencia con nadie.",3,4)))</f>
        <v>1</v>
      </c>
      <c r="F147">
        <f>IF(Hoja4!L147="Sí, definitivamente",1,IF(Hoja4!L147="Sí, un poco",2,IF(Hoja4!L147="No, no ha cambiado mi preferencia",3,4)))</f>
        <v>4</v>
      </c>
      <c r="G147">
        <f>IF(Hoja4!M147="Nunca he notado el logo de Pepsi mientras jugaba.",1,IF(Hoja4!M147="Lo vi ocasionalmente mientras jugaba.",2,IF(Hoja4!M147="Lo vi con frecuencia mientras jugaba.",3,4)))</f>
        <v>4</v>
      </c>
      <c r="H147">
        <f>IF(Hoja4!N147="1 Nada en absoluto",1,IF(Hoja4!N147="2 Casi nada",2,IF(Hoja4!N147="3 Algo",3,IF(Hoja4!N147="4 Mucho",4,5))))</f>
        <v>3</v>
      </c>
      <c r="I147">
        <f>IF(Hoja4!O147="Logo de Pepsi",1,IF(Hoja4!O147="Latas de Pepsi",2,IF(Hoja4!O147="Máquinas expendedoras de Pepsi",3,4)))</f>
        <v>1</v>
      </c>
      <c r="J147">
        <f>IF(Hoja4!P147="Sí, tuve que recoger latas de Pepsi.",1,IF(Hoja4!P147="Sí, tuve que beber latas de Pepsi de una máquina expendedora.",2,IF(Hoja4!P147="Sí, había anuncios de Pepsi en todo el juego.",3,4)))</f>
        <v>1</v>
      </c>
      <c r="K147">
        <f>IF(Hoja4!Q147="Sí, el juego ha sido muy efectivo.",1,IF(Hoja4!Q147="Sí, el juego ha tenido un impacto positivo en mi recuerdo de Pepsi.",2,IF(Hoja4!Q147="No estoy seguro/a si el juego ha influido en mi recuerdo de Pepsi.",3,4)))</f>
        <v>2</v>
      </c>
      <c r="L147">
        <f>IF(Hoja4!R147="Mi actitud hacia la marca Pepsi ha mejorado significativamente.",1,IF(Hoja4!R147="No estoy seguro/a de cómo ha afectado el juego a mi actitud hacia la marca Pepsi.",4,IF(Hoja4!R147="Mi actitud hacia la marca Pepsi ha empeorado ligeramente.",3,2)))</f>
        <v>2</v>
      </c>
      <c r="M147">
        <f>IF(Hoja4!S147="Bastante prominente",1,IF(Hoja4!S147="Moderadamente visible",2,IF(Hoja4!S147="Poco visible",3,4)))</f>
        <v>2</v>
      </c>
      <c r="N147">
        <f>IF(Hoja4!T147="No, el juego no me ha influenciado para consumir Pepsi.",2,IF(Hoja4!T147="No estoy seguro/a si el juego ha tenido algún efecto en mi elección de consumir Pepsi.",3,IF(Hoja4!T147="No creo que el juego tenga ninguna relación con el consumo de Pepsi.",4,1)))</f>
        <v>2</v>
      </c>
      <c r="O147">
        <f>IF(Hoja4!U147="Sí, considero que el juego ha sido muy efectivo en promocionar la marca Pepsi.",1,IF(Hoja4!U147="Sí, en cierta medida, el juego ha tenido éxito en promocionar Pepsi.",2,IF(Hoja4!U147="No, el juego no ha tenido un impacto significativo en la promoción de Pepsi.",3,4)))</f>
        <v>1</v>
      </c>
      <c r="P147">
        <f>IF(Hoja4!V147="Excelente",1,IF(Hoja4!V147="Bueno",2,IF(Hoja4!V147="Regular",3,4)))</f>
        <v>2</v>
      </c>
      <c r="Q147">
        <f>IF(Hoja4!W147="Sí, me gustaría ver más juegos que incorporen marcas de manera creativa.",1,IF(Hoja4!W147="Sí, siempre y cuando la integración no sea intrusiva ni afecte la experiencia de juego.",2,IF(Hoja4!W147="No me importa si se incorporan marcas en los juegos.",3,4)))</f>
        <v>2</v>
      </c>
      <c r="R147" s="4">
        <f t="shared" si="12"/>
        <v>30</v>
      </c>
      <c r="S147">
        <f t="shared" si="13"/>
        <v>4</v>
      </c>
      <c r="T147">
        <f t="shared" si="14"/>
        <v>6</v>
      </c>
      <c r="U147">
        <f t="shared" si="15"/>
        <v>9</v>
      </c>
      <c r="V147">
        <f t="shared" si="16"/>
        <v>4</v>
      </c>
      <c r="W147">
        <f t="shared" si="17"/>
        <v>7</v>
      </c>
    </row>
    <row r="148" spans="2:23">
      <c r="B148" t="s">
        <v>293</v>
      </c>
      <c r="C148">
        <f>IF(Hoja4!I148="Una vez",1,IF(Hoja4!I148="Varias veces",2,IF(Hoja4!I148="Muchas veces",3,4)))</f>
        <v>4</v>
      </c>
      <c r="D148">
        <f>IF(Hoja4!J148="El interés en el personaje de Pepsiman.",1,IF(Hoja4!J148="La curiosidad por un juego relacionado con Pepsi.",2,IF(Hoja4!J148="La recomendación de amigos.",3,4)))</f>
        <v>1</v>
      </c>
      <c r="E148">
        <f>IF(Hoja4!K148="La he compartido con amigos o familiares cercanos.",1,IF(Hoja4!K148="La he compartido en redes sociales como Facebook, Twitter, o Instagram.",2,IF(Hoja4!K148="No he compartido mi experiencia con nadie.",3,4)))</f>
        <v>1</v>
      </c>
      <c r="F148">
        <f>IF(Hoja4!L148="Sí, definitivamente",1,IF(Hoja4!L148="Sí, un poco",2,IF(Hoja4!L148="No, no ha cambiado mi preferencia",3,4)))</f>
        <v>3</v>
      </c>
      <c r="G148">
        <f>IF(Hoja4!M148="Nunca he notado el logo de Pepsi mientras jugaba.",1,IF(Hoja4!M148="Lo vi ocasionalmente mientras jugaba.",2,IF(Hoja4!M148="Lo vi con frecuencia mientras jugaba.",3,4)))</f>
        <v>1</v>
      </c>
      <c r="H148">
        <f>IF(Hoja4!N148="1 Nada en absoluto",1,IF(Hoja4!N148="2 Casi nada",2,IF(Hoja4!N148="3 Algo",3,IF(Hoja4!N148="4 Mucho",4,5))))</f>
        <v>1</v>
      </c>
      <c r="I148">
        <f>IF(Hoja4!O148="Logo de Pepsi",1,IF(Hoja4!O148="Latas de Pepsi",2,IF(Hoja4!O148="Máquinas expendedoras de Pepsi",3,4)))</f>
        <v>4</v>
      </c>
      <c r="J148">
        <f>IF(Hoja4!P148="Sí, tuve que recoger latas de Pepsi.",1,IF(Hoja4!P148="Sí, tuve que beber latas de Pepsi de una máquina expendedora.",2,IF(Hoja4!P148="Sí, había anuncios de Pepsi en todo el juego.",3,4)))</f>
        <v>2</v>
      </c>
      <c r="K148">
        <f>IF(Hoja4!Q148="Sí, el juego ha sido muy efectivo.",1,IF(Hoja4!Q148="Sí, el juego ha tenido un impacto positivo en mi recuerdo de Pepsi.",2,IF(Hoja4!Q148="No estoy seguro/a si el juego ha influido en mi recuerdo de Pepsi.",3,4)))</f>
        <v>4</v>
      </c>
      <c r="L148">
        <f>IF(Hoja4!R148="Mi actitud hacia la marca Pepsi ha mejorado significativamente.",1,IF(Hoja4!R148="No estoy seguro/a de cómo ha afectado el juego a mi actitud hacia la marca Pepsi.",4,IF(Hoja4!R148="Mi actitud hacia la marca Pepsi ha empeorado ligeramente.",3,2)))</f>
        <v>3</v>
      </c>
      <c r="M148">
        <f>IF(Hoja4!S148="Bastante prominente",1,IF(Hoja4!S148="Moderadamente visible",2,IF(Hoja4!S148="Poco visible",3,4)))</f>
        <v>1</v>
      </c>
      <c r="N148">
        <f>IF(Hoja4!T148="No, el juego no me ha influenciado para consumir Pepsi.",2,IF(Hoja4!T148="No estoy seguro/a si el juego ha tenido algún efecto en mi elección de consumir Pepsi.",3,IF(Hoja4!T148="No creo que el juego tenga ninguna relación con el consumo de Pepsi.",4,1)))</f>
        <v>1</v>
      </c>
      <c r="O148">
        <f>IF(Hoja4!U148="Sí, considero que el juego ha sido muy efectivo en promocionar la marca Pepsi.",1,IF(Hoja4!U148="Sí, en cierta medida, el juego ha tenido éxito en promocionar Pepsi.",2,IF(Hoja4!U148="No, el juego no ha tenido un impacto significativo en la promoción de Pepsi.",3,4)))</f>
        <v>1</v>
      </c>
      <c r="P148">
        <f>IF(Hoja4!V148="Excelente",1,IF(Hoja4!V148="Bueno",2,IF(Hoja4!V148="Regular",3,4)))</f>
        <v>4</v>
      </c>
      <c r="Q148">
        <f>IF(Hoja4!W148="Sí, me gustaría ver más juegos que incorporen marcas de manera creativa.",1,IF(Hoja4!W148="Sí, siempre y cuando la integración no sea intrusiva ni afecte la experiencia de juego.",2,IF(Hoja4!W148="No me importa si se incorporan marcas en los juegos.",3,4)))</f>
        <v>1</v>
      </c>
      <c r="R148" s="4">
        <f t="shared" si="12"/>
        <v>32</v>
      </c>
      <c r="S148">
        <f t="shared" si="13"/>
        <v>6</v>
      </c>
      <c r="T148">
        <f t="shared" si="14"/>
        <v>4</v>
      </c>
      <c r="U148">
        <f t="shared" si="15"/>
        <v>8</v>
      </c>
      <c r="V148">
        <f t="shared" si="16"/>
        <v>7</v>
      </c>
      <c r="W148">
        <f t="shared" si="17"/>
        <v>7</v>
      </c>
    </row>
    <row r="149" spans="2:23">
      <c r="B149" t="s">
        <v>294</v>
      </c>
      <c r="C149">
        <f>IF(Hoja4!I149="Una vez",1,IF(Hoja4!I149="Varias veces",2,IF(Hoja4!I149="Muchas veces",3,4)))</f>
        <v>4</v>
      </c>
      <c r="D149">
        <f>IF(Hoja4!J149="El interés en el personaje de Pepsiman.",1,IF(Hoja4!J149="La curiosidad por un juego relacionado con Pepsi.",2,IF(Hoja4!J149="La recomendación de amigos.",3,4)))</f>
        <v>1</v>
      </c>
      <c r="E149">
        <f>IF(Hoja4!K149="La he compartido con amigos o familiares cercanos.",1,IF(Hoja4!K149="La he compartido en redes sociales como Facebook, Twitter, o Instagram.",2,IF(Hoja4!K149="No he compartido mi experiencia con nadie.",3,4)))</f>
        <v>1</v>
      </c>
      <c r="F149">
        <f>IF(Hoja4!L149="Sí, definitivamente",1,IF(Hoja4!L149="Sí, un poco",2,IF(Hoja4!L149="No, no ha cambiado mi preferencia",3,4)))</f>
        <v>2</v>
      </c>
      <c r="G149">
        <f>IF(Hoja4!M149="Nunca he notado el logo de Pepsi mientras jugaba.",1,IF(Hoja4!M149="Lo vi ocasionalmente mientras jugaba.",2,IF(Hoja4!M149="Lo vi con frecuencia mientras jugaba.",3,4)))</f>
        <v>1</v>
      </c>
      <c r="H149">
        <f>IF(Hoja4!N149="1 Nada en absoluto",1,IF(Hoja4!N149="2 Casi nada",2,IF(Hoja4!N149="3 Algo",3,IF(Hoja4!N149="4 Mucho",4,5))))</f>
        <v>2</v>
      </c>
      <c r="I149">
        <f>IF(Hoja4!O149="Logo de Pepsi",1,IF(Hoja4!O149="Latas de Pepsi",2,IF(Hoja4!O149="Máquinas expendedoras de Pepsi",3,4)))</f>
        <v>1</v>
      </c>
      <c r="J149">
        <f>IF(Hoja4!P149="Sí, tuve que recoger latas de Pepsi.",1,IF(Hoja4!P149="Sí, tuve que beber latas de Pepsi de una máquina expendedora.",2,IF(Hoja4!P149="Sí, había anuncios de Pepsi en todo el juego.",3,4)))</f>
        <v>3</v>
      </c>
      <c r="K149">
        <f>IF(Hoja4!Q149="Sí, el juego ha sido muy efectivo.",1,IF(Hoja4!Q149="Sí, el juego ha tenido un impacto positivo en mi recuerdo de Pepsi.",2,IF(Hoja4!Q149="No estoy seguro/a si el juego ha influido en mi recuerdo de Pepsi.",3,4)))</f>
        <v>3</v>
      </c>
      <c r="L149">
        <f>IF(Hoja4!R149="Mi actitud hacia la marca Pepsi ha mejorado significativamente.",1,IF(Hoja4!R149="No estoy seguro/a de cómo ha afectado el juego a mi actitud hacia la marca Pepsi.",4,IF(Hoja4!R149="Mi actitud hacia la marca Pepsi ha empeorado ligeramente.",3,2)))</f>
        <v>3</v>
      </c>
      <c r="M149">
        <f>IF(Hoja4!S149="Bastante prominente",1,IF(Hoja4!S149="Moderadamente visible",2,IF(Hoja4!S149="Poco visible",3,4)))</f>
        <v>2</v>
      </c>
      <c r="N149">
        <f>IF(Hoja4!T149="No, el juego no me ha influenciado para consumir Pepsi.",2,IF(Hoja4!T149="No estoy seguro/a si el juego ha tenido algún efecto en mi elección de consumir Pepsi.",3,IF(Hoja4!T149="No creo que el juego tenga ninguna relación con el consumo de Pepsi.",4,1)))</f>
        <v>3</v>
      </c>
      <c r="O149">
        <f>IF(Hoja4!U149="Sí, considero que el juego ha sido muy efectivo en promocionar la marca Pepsi.",1,IF(Hoja4!U149="Sí, en cierta medida, el juego ha tenido éxito en promocionar Pepsi.",2,IF(Hoja4!U149="No, el juego no ha tenido un impacto significativo en la promoción de Pepsi.",3,4)))</f>
        <v>3</v>
      </c>
      <c r="P149">
        <f>IF(Hoja4!V149="Excelente",1,IF(Hoja4!V149="Bueno",2,IF(Hoja4!V149="Regular",3,4)))</f>
        <v>2</v>
      </c>
      <c r="Q149">
        <f>IF(Hoja4!W149="Sí, me gustaría ver más juegos que incorporen marcas de manera creativa.",1,IF(Hoja4!W149="Sí, siempre y cuando la integración no sea intrusiva ni afecte la experiencia de juego.",2,IF(Hoja4!W149="No me importa si se incorporan marcas en los juegos.",3,4)))</f>
        <v>4</v>
      </c>
      <c r="R149" s="4">
        <f t="shared" si="12"/>
        <v>35</v>
      </c>
      <c r="S149">
        <f t="shared" si="13"/>
        <v>6</v>
      </c>
      <c r="T149">
        <f t="shared" si="14"/>
        <v>5</v>
      </c>
      <c r="U149">
        <f t="shared" si="15"/>
        <v>7</v>
      </c>
      <c r="V149">
        <f t="shared" si="16"/>
        <v>6</v>
      </c>
      <c r="W149">
        <f t="shared" si="17"/>
        <v>11</v>
      </c>
    </row>
    <row r="150" spans="2:23">
      <c r="B150" t="s">
        <v>295</v>
      </c>
      <c r="C150">
        <f>IF(Hoja4!I150="Una vez",1,IF(Hoja4!I150="Varias veces",2,IF(Hoja4!I150="Muchas veces",3,4)))</f>
        <v>4</v>
      </c>
      <c r="D150">
        <f>IF(Hoja4!J150="El interés en el personaje de Pepsiman.",1,IF(Hoja4!J150="La curiosidad por un juego relacionado con Pepsi.",2,IF(Hoja4!J150="La recomendación de amigos.",3,4)))</f>
        <v>2</v>
      </c>
      <c r="E150">
        <f>IF(Hoja4!K150="La he compartido con amigos o familiares cercanos.",1,IF(Hoja4!K150="La he compartido en redes sociales como Facebook, Twitter, o Instagram.",2,IF(Hoja4!K150="No he compartido mi experiencia con nadie.",3,4)))</f>
        <v>1</v>
      </c>
      <c r="F150">
        <f>IF(Hoja4!L150="Sí, definitivamente",1,IF(Hoja4!L150="Sí, un poco",2,IF(Hoja4!L150="No, no ha cambiado mi preferencia",3,4)))</f>
        <v>4</v>
      </c>
      <c r="G150">
        <f>IF(Hoja4!M150="Nunca he notado el logo de Pepsi mientras jugaba.",1,IF(Hoja4!M150="Lo vi ocasionalmente mientras jugaba.",2,IF(Hoja4!M150="Lo vi con frecuencia mientras jugaba.",3,4)))</f>
        <v>3</v>
      </c>
      <c r="H150">
        <f>IF(Hoja4!N150="1 Nada en absoluto",1,IF(Hoja4!N150="2 Casi nada",2,IF(Hoja4!N150="3 Algo",3,IF(Hoja4!N150="4 Mucho",4,5))))</f>
        <v>3</v>
      </c>
      <c r="I150">
        <f>IF(Hoja4!O150="Logo de Pepsi",1,IF(Hoja4!O150="Latas de Pepsi",2,IF(Hoja4!O150="Máquinas expendedoras de Pepsi",3,4)))</f>
        <v>1</v>
      </c>
      <c r="J150">
        <f>IF(Hoja4!P150="Sí, tuve que recoger latas de Pepsi.",1,IF(Hoja4!P150="Sí, tuve que beber latas de Pepsi de una máquina expendedora.",2,IF(Hoja4!P150="Sí, había anuncios de Pepsi en todo el juego.",3,4)))</f>
        <v>1</v>
      </c>
      <c r="K150">
        <f>IF(Hoja4!Q150="Sí, el juego ha sido muy efectivo.",1,IF(Hoja4!Q150="Sí, el juego ha tenido un impacto positivo en mi recuerdo de Pepsi.",2,IF(Hoja4!Q150="No estoy seguro/a si el juego ha influido en mi recuerdo de Pepsi.",3,4)))</f>
        <v>1</v>
      </c>
      <c r="L150">
        <f>IF(Hoja4!R150="Mi actitud hacia la marca Pepsi ha mejorado significativamente.",1,IF(Hoja4!R150="No estoy seguro/a de cómo ha afectado el juego a mi actitud hacia la marca Pepsi.",4,IF(Hoja4!R150="Mi actitud hacia la marca Pepsi ha empeorado ligeramente.",3,2)))</f>
        <v>4</v>
      </c>
      <c r="M150">
        <f>IF(Hoja4!S150="Bastante prominente",1,IF(Hoja4!S150="Moderadamente visible",2,IF(Hoja4!S150="Poco visible",3,4)))</f>
        <v>1</v>
      </c>
      <c r="N150">
        <f>IF(Hoja4!T150="No, el juego no me ha influenciado para consumir Pepsi.",2,IF(Hoja4!T150="No estoy seguro/a si el juego ha tenido algún efecto en mi elección de consumir Pepsi.",3,IF(Hoja4!T150="No creo que el juego tenga ninguna relación con el consumo de Pepsi.",4,1)))</f>
        <v>4</v>
      </c>
      <c r="O150">
        <f>IF(Hoja4!U150="Sí, considero que el juego ha sido muy efectivo en promocionar la marca Pepsi.",1,IF(Hoja4!U150="Sí, en cierta medida, el juego ha tenido éxito en promocionar Pepsi.",2,IF(Hoja4!U150="No, el juego no ha tenido un impacto significativo en la promoción de Pepsi.",3,4)))</f>
        <v>1</v>
      </c>
      <c r="P150">
        <f>IF(Hoja4!V150="Excelente",1,IF(Hoja4!V150="Bueno",2,IF(Hoja4!V150="Regular",3,4)))</f>
        <v>2</v>
      </c>
      <c r="Q150">
        <f>IF(Hoja4!W150="Sí, me gustaría ver más juegos que incorporen marcas de manera creativa.",1,IF(Hoja4!W150="Sí, siempre y cuando la integración no sea intrusiva ni afecte la experiencia de juego.",2,IF(Hoja4!W150="No me importa si se incorporan marcas en los juegos.",3,4)))</f>
        <v>1</v>
      </c>
      <c r="R150" s="4">
        <f t="shared" si="12"/>
        <v>33</v>
      </c>
      <c r="S150">
        <f t="shared" si="13"/>
        <v>7</v>
      </c>
      <c r="T150">
        <f t="shared" si="14"/>
        <v>8</v>
      </c>
      <c r="U150">
        <f t="shared" si="15"/>
        <v>8</v>
      </c>
      <c r="V150">
        <f t="shared" si="16"/>
        <v>5</v>
      </c>
      <c r="W150">
        <f t="shared" si="17"/>
        <v>5</v>
      </c>
    </row>
    <row r="151" spans="2:23">
      <c r="B151" t="s">
        <v>296</v>
      </c>
      <c r="C151">
        <f>IF(Hoja4!I151="Una vez",1,IF(Hoja4!I151="Varias veces",2,IF(Hoja4!I151="Muchas veces",3,4)))</f>
        <v>2</v>
      </c>
      <c r="D151">
        <f>IF(Hoja4!J151="El interés en el personaje de Pepsiman.",1,IF(Hoja4!J151="La curiosidad por un juego relacionado con Pepsi.",2,IF(Hoja4!J151="La recomendación de amigos.",3,4)))</f>
        <v>4</v>
      </c>
      <c r="E151">
        <f>IF(Hoja4!K151="La he compartido con amigos o familiares cercanos.",1,IF(Hoja4!K151="La he compartido en redes sociales como Facebook, Twitter, o Instagram.",2,IF(Hoja4!K151="No he compartido mi experiencia con nadie.",3,4)))</f>
        <v>3</v>
      </c>
      <c r="F151">
        <f>IF(Hoja4!L151="Sí, definitivamente",1,IF(Hoja4!L151="Sí, un poco",2,IF(Hoja4!L151="No, no ha cambiado mi preferencia",3,4)))</f>
        <v>2</v>
      </c>
      <c r="G151">
        <f>IF(Hoja4!M151="Nunca he notado el logo de Pepsi mientras jugaba.",1,IF(Hoja4!M151="Lo vi ocasionalmente mientras jugaba.",2,IF(Hoja4!M151="Lo vi con frecuencia mientras jugaba.",3,4)))</f>
        <v>2</v>
      </c>
      <c r="H151">
        <f>IF(Hoja4!N151="1 Nada en absoluto",1,IF(Hoja4!N151="2 Casi nada",2,IF(Hoja4!N151="3 Algo",3,IF(Hoja4!N151="4 Mucho",4,5))))</f>
        <v>3</v>
      </c>
      <c r="I151">
        <f>IF(Hoja4!O151="Logo de Pepsi",1,IF(Hoja4!O151="Latas de Pepsi",2,IF(Hoja4!O151="Máquinas expendedoras de Pepsi",3,4)))</f>
        <v>2</v>
      </c>
      <c r="J151">
        <f>IF(Hoja4!P151="Sí, tuve que recoger latas de Pepsi.",1,IF(Hoja4!P151="Sí, tuve que beber latas de Pepsi de una máquina expendedora.",2,IF(Hoja4!P151="Sí, había anuncios de Pepsi en todo el juego.",3,4)))</f>
        <v>2</v>
      </c>
      <c r="K151">
        <f>IF(Hoja4!Q151="Sí, el juego ha sido muy efectivo.",1,IF(Hoja4!Q151="Sí, el juego ha tenido un impacto positivo en mi recuerdo de Pepsi.",2,IF(Hoja4!Q151="No estoy seguro/a si el juego ha influido en mi recuerdo de Pepsi.",3,4)))</f>
        <v>2</v>
      </c>
      <c r="L151">
        <f>IF(Hoja4!R151="Mi actitud hacia la marca Pepsi ha mejorado significativamente.",1,IF(Hoja4!R151="No estoy seguro/a de cómo ha afectado el juego a mi actitud hacia la marca Pepsi.",4,IF(Hoja4!R151="Mi actitud hacia la marca Pepsi ha empeorado ligeramente.",3,2)))</f>
        <v>3</v>
      </c>
      <c r="M151">
        <f>IF(Hoja4!S151="Bastante prominente",1,IF(Hoja4!S151="Moderadamente visible",2,IF(Hoja4!S151="Poco visible",3,4)))</f>
        <v>2</v>
      </c>
      <c r="N151">
        <f>IF(Hoja4!T151="No, el juego no me ha influenciado para consumir Pepsi.",2,IF(Hoja4!T151="No estoy seguro/a si el juego ha tenido algún efecto en mi elección de consumir Pepsi.",3,IF(Hoja4!T151="No creo que el juego tenga ninguna relación con el consumo de Pepsi.",4,1)))</f>
        <v>3</v>
      </c>
      <c r="O151">
        <f>IF(Hoja4!U151="Sí, considero que el juego ha sido muy efectivo en promocionar la marca Pepsi.",1,IF(Hoja4!U151="Sí, en cierta medida, el juego ha tenido éxito en promocionar Pepsi.",2,IF(Hoja4!U151="No, el juego no ha tenido un impacto significativo en la promoción de Pepsi.",3,4)))</f>
        <v>2</v>
      </c>
      <c r="P151">
        <f>IF(Hoja4!V151="Excelente",1,IF(Hoja4!V151="Bueno",2,IF(Hoja4!V151="Regular",3,4)))</f>
        <v>2</v>
      </c>
      <c r="Q151">
        <f>IF(Hoja4!W151="Sí, me gustaría ver más juegos que incorporen marcas de manera creativa.",1,IF(Hoja4!W151="Sí, siempre y cuando la integración no sea intrusiva ni afecte la experiencia de juego.",2,IF(Hoja4!W151="No me importa si se incorporan marcas en los juegos.",3,4)))</f>
        <v>2</v>
      </c>
      <c r="R151" s="4">
        <f t="shared" si="12"/>
        <v>36</v>
      </c>
      <c r="S151">
        <f t="shared" si="13"/>
        <v>9</v>
      </c>
      <c r="T151">
        <f t="shared" si="14"/>
        <v>5</v>
      </c>
      <c r="U151">
        <f t="shared" si="15"/>
        <v>9</v>
      </c>
      <c r="V151">
        <f t="shared" si="16"/>
        <v>5</v>
      </c>
      <c r="W151">
        <f t="shared" si="17"/>
        <v>8</v>
      </c>
    </row>
    <row r="152" spans="2:23">
      <c r="B152" t="s">
        <v>297</v>
      </c>
      <c r="C152">
        <f>IF(Hoja4!I152="Una vez",1,IF(Hoja4!I152="Varias veces",2,IF(Hoja4!I152="Muchas veces",3,4)))</f>
        <v>4</v>
      </c>
      <c r="D152">
        <f>IF(Hoja4!J152="El interés en el personaje de Pepsiman.",1,IF(Hoja4!J152="La curiosidad por un juego relacionado con Pepsi.",2,IF(Hoja4!J152="La recomendación de amigos.",3,4)))</f>
        <v>4</v>
      </c>
      <c r="E152">
        <f>IF(Hoja4!K152="La he compartido con amigos o familiares cercanos.",1,IF(Hoja4!K152="La he compartido en redes sociales como Facebook, Twitter, o Instagram.",2,IF(Hoja4!K152="No he compartido mi experiencia con nadie.",3,4)))</f>
        <v>3</v>
      </c>
      <c r="F152">
        <f>IF(Hoja4!L152="Sí, definitivamente",1,IF(Hoja4!L152="Sí, un poco",2,IF(Hoja4!L152="No, no ha cambiado mi preferencia",3,4)))</f>
        <v>4</v>
      </c>
      <c r="G152">
        <f>IF(Hoja4!M152="Nunca he notado el logo de Pepsi mientras jugaba.",1,IF(Hoja4!M152="Lo vi ocasionalmente mientras jugaba.",2,IF(Hoja4!M152="Lo vi con frecuencia mientras jugaba.",3,4)))</f>
        <v>4</v>
      </c>
      <c r="H152">
        <f>IF(Hoja4!N152="1 Nada en absoluto",1,IF(Hoja4!N152="2 Casi nada",2,IF(Hoja4!N152="3 Algo",3,IF(Hoja4!N152="4 Mucho",4,5))))</f>
        <v>1</v>
      </c>
      <c r="I152">
        <f>IF(Hoja4!O152="Logo de Pepsi",1,IF(Hoja4!O152="Latas de Pepsi",2,IF(Hoja4!O152="Máquinas expendedoras de Pepsi",3,4)))</f>
        <v>4</v>
      </c>
      <c r="J152">
        <f>IF(Hoja4!P152="Sí, tuve que recoger latas de Pepsi.",1,IF(Hoja4!P152="Sí, tuve que beber latas de Pepsi de una máquina expendedora.",2,IF(Hoja4!P152="Sí, había anuncios de Pepsi en todo el juego.",3,4)))</f>
        <v>4</v>
      </c>
      <c r="K152">
        <f>IF(Hoja4!Q152="Sí, el juego ha sido muy efectivo.",1,IF(Hoja4!Q152="Sí, el juego ha tenido un impacto positivo en mi recuerdo de Pepsi.",2,IF(Hoja4!Q152="No estoy seguro/a si el juego ha influido en mi recuerdo de Pepsi.",3,4)))</f>
        <v>4</v>
      </c>
      <c r="L152">
        <f>IF(Hoja4!R152="Mi actitud hacia la marca Pepsi ha mejorado significativamente.",1,IF(Hoja4!R152="No estoy seguro/a de cómo ha afectado el juego a mi actitud hacia la marca Pepsi.",4,IF(Hoja4!R152="Mi actitud hacia la marca Pepsi ha empeorado ligeramente.",3,2)))</f>
        <v>4</v>
      </c>
      <c r="M152">
        <f>IF(Hoja4!S152="Bastante prominente",1,IF(Hoja4!S152="Moderadamente visible",2,IF(Hoja4!S152="Poco visible",3,4)))</f>
        <v>4</v>
      </c>
      <c r="N152">
        <f>IF(Hoja4!T152="No, el juego no me ha influenciado para consumir Pepsi.",2,IF(Hoja4!T152="No estoy seguro/a si el juego ha tenido algún efecto en mi elección de consumir Pepsi.",3,IF(Hoja4!T152="No creo que el juego tenga ninguna relación con el consumo de Pepsi.",4,1)))</f>
        <v>4</v>
      </c>
      <c r="O152">
        <f>IF(Hoja4!U152="Sí, considero que el juego ha sido muy efectivo en promocionar la marca Pepsi.",1,IF(Hoja4!U152="Sí, en cierta medida, el juego ha tenido éxito en promocionar Pepsi.",2,IF(Hoja4!U152="No, el juego no ha tenido un impacto significativo en la promoción de Pepsi.",3,4)))</f>
        <v>4</v>
      </c>
      <c r="P152">
        <f>IF(Hoja4!V152="Excelente",1,IF(Hoja4!V152="Bueno",2,IF(Hoja4!V152="Regular",3,4)))</f>
        <v>4</v>
      </c>
      <c r="Q152">
        <f>IF(Hoja4!W152="Sí, me gustaría ver más juegos que incorporen marcas de manera creativa.",1,IF(Hoja4!W152="Sí, siempre y cuando la integración no sea intrusiva ni afecte la experiencia de juego.",2,IF(Hoja4!W152="No me importa si se incorporan marcas en los juegos.",3,4)))</f>
        <v>4</v>
      </c>
      <c r="R152" s="4">
        <f t="shared" si="12"/>
        <v>56</v>
      </c>
      <c r="S152">
        <f t="shared" si="13"/>
        <v>11</v>
      </c>
      <c r="T152">
        <f t="shared" si="14"/>
        <v>8</v>
      </c>
      <c r="U152">
        <f t="shared" ref="U152:U153" si="18">SUM(G152:K152)</f>
        <v>17</v>
      </c>
      <c r="V152">
        <f t="shared" ref="V152:V154" si="19">L152</f>
        <v>4</v>
      </c>
      <c r="W152">
        <f t="shared" si="17"/>
        <v>16</v>
      </c>
    </row>
    <row r="153" spans="2:23">
      <c r="B153" t="s">
        <v>298</v>
      </c>
      <c r="C153">
        <f>IF(Hoja4!I153="Una vez",1,IF(Hoja4!I153="Varias veces",2,IF(Hoja4!I153="Muchas veces",3,4)))</f>
        <v>2</v>
      </c>
      <c r="D153">
        <f>IF(Hoja4!J153="El interés en el personaje de Pepsiman.",1,IF(Hoja4!J153="La curiosidad por un juego relacionado con Pepsi.",2,IF(Hoja4!J153="La recomendación de amigos.",3,4)))</f>
        <v>2</v>
      </c>
      <c r="E153">
        <f>IF(Hoja4!K153="La he compartido con amigos o familiares cercanos.",1,IF(Hoja4!K153="La he compartido en redes sociales como Facebook, Twitter, o Instagram.",2,IF(Hoja4!K153="No he compartido mi experiencia con nadie.",3,4)))</f>
        <v>1</v>
      </c>
      <c r="F153">
        <f>IF(Hoja4!L153="Sí, definitivamente",1,IF(Hoja4!L153="Sí, un poco",2,IF(Hoja4!L153="No, no ha cambiado mi preferencia",3,4)))</f>
        <v>4</v>
      </c>
      <c r="G153">
        <f>IF(Hoja4!M153="Nunca he notado el logo de Pepsi mientras jugaba.",1,IF(Hoja4!M153="Lo vi ocasionalmente mientras jugaba.",2,IF(Hoja4!M153="Lo vi con frecuencia mientras jugaba.",3,4)))</f>
        <v>3</v>
      </c>
      <c r="H153">
        <f>IF(Hoja4!N153="1 Nada en absoluto",1,IF(Hoja4!N153="2 Casi nada",2,IF(Hoja4!N153="3 Algo",3,IF(Hoja4!N153="4 Mucho",4,5))))</f>
        <v>3</v>
      </c>
      <c r="I153">
        <f>IF(Hoja4!O153="Logo de Pepsi",1,IF(Hoja4!O153="Latas de Pepsi",2,IF(Hoja4!O153="Máquinas expendedoras de Pepsi",3,4)))</f>
        <v>1</v>
      </c>
      <c r="J153">
        <f>IF(Hoja4!P153="Sí, tuve que recoger latas de Pepsi.",1,IF(Hoja4!P153="Sí, tuve que beber latas de Pepsi de una máquina expendedora.",2,IF(Hoja4!P153="Sí, había anuncios de Pepsi en todo el juego.",3,4)))</f>
        <v>1</v>
      </c>
      <c r="K153">
        <f>IF(Hoja4!Q153="Sí, el juego ha sido muy efectivo.",1,IF(Hoja4!Q153="Sí, el juego ha tenido un impacto positivo en mi recuerdo de Pepsi.",2,IF(Hoja4!Q153="No estoy seguro/a si el juego ha influido en mi recuerdo de Pepsi.",3,4)))</f>
        <v>1</v>
      </c>
      <c r="L153">
        <f>IF(Hoja4!R153="Mi actitud hacia la marca Pepsi ha mejorado significativamente.",1,IF(Hoja4!R153="No estoy seguro/a de cómo ha afectado el juego a mi actitud hacia la marca Pepsi.",4,IF(Hoja4!R153="Mi actitud hacia la marca Pepsi ha empeorado ligeramente.",3,2)))</f>
        <v>4</v>
      </c>
      <c r="M153">
        <f>IF(Hoja4!S153="Bastante prominente",1,IF(Hoja4!S153="Moderadamente visible",2,IF(Hoja4!S153="Poco visible",3,4)))</f>
        <v>1</v>
      </c>
      <c r="N153">
        <f>IF(Hoja4!T153="No, el juego no me ha influenciado para consumir Pepsi.",2,IF(Hoja4!T153="No estoy seguro/a si el juego ha tenido algún efecto en mi elección de consumir Pepsi.",3,IF(Hoja4!T153="No creo que el juego tenga ninguna relación con el consumo de Pepsi.",4,1)))</f>
        <v>4</v>
      </c>
      <c r="O153">
        <f>IF(Hoja4!U153="Sí, considero que el juego ha sido muy efectivo en promocionar la marca Pepsi.",1,IF(Hoja4!U153="Sí, en cierta medida, el juego ha tenido éxito en promocionar Pepsi.",2,IF(Hoja4!U153="No, el juego no ha tenido un impacto significativo en la promoción de Pepsi.",3,4)))</f>
        <v>1</v>
      </c>
      <c r="P153">
        <f>IF(Hoja4!V153="Excelente",1,IF(Hoja4!V153="Bueno",2,IF(Hoja4!V153="Regular",3,4)))</f>
        <v>2</v>
      </c>
      <c r="Q153">
        <f>IF(Hoja4!W153="Sí, me gustaría ver más juegos que incorporen marcas de manera creativa.",1,IF(Hoja4!W153="Sí, siempre y cuando la integración no sea intrusiva ni afecte la experiencia de juego.",2,IF(Hoja4!W153="No me importa si se incorporan marcas en los juegos.",3,4)))</f>
        <v>1</v>
      </c>
      <c r="R153" s="4">
        <f t="shared" si="12"/>
        <v>31</v>
      </c>
      <c r="S153">
        <f t="shared" si="13"/>
        <v>5</v>
      </c>
      <c r="T153">
        <f t="shared" si="14"/>
        <v>8</v>
      </c>
      <c r="U153">
        <f t="shared" si="18"/>
        <v>9</v>
      </c>
      <c r="V153">
        <f t="shared" si="19"/>
        <v>4</v>
      </c>
      <c r="W153">
        <f t="shared" si="17"/>
        <v>5</v>
      </c>
    </row>
    <row r="154" spans="2:23">
      <c r="B154" t="s">
        <v>299</v>
      </c>
      <c r="C154">
        <f>IF(Hoja4!I154="Una vez",1,IF(Hoja4!I154="Varias veces",2,IF(Hoja4!I154="Muchas veces",3,4)))</f>
        <v>3</v>
      </c>
      <c r="D154">
        <f>IF(Hoja4!J154="El interés en el personaje de Pepsiman.",1,IF(Hoja4!J154="La curiosidad por un juego relacionado con Pepsi.",2,IF(Hoja4!J154="La recomendación de amigos.",3,4)))</f>
        <v>2</v>
      </c>
      <c r="E154">
        <f>IF(Hoja4!K154="La he compartido con amigos o familiares cercanos.",1,IF(Hoja4!K154="La he compartido en redes sociales como Facebook, Twitter, o Instagram.",2,IF(Hoja4!K154="No he compartido mi experiencia con nadie.",3,4)))</f>
        <v>3</v>
      </c>
      <c r="F154">
        <f>IF(Hoja4!L154="Sí, definitivamente",1,IF(Hoja4!L154="Sí, un poco",2,IF(Hoja4!L154="No, no ha cambiado mi preferencia",3,4)))</f>
        <v>2</v>
      </c>
      <c r="G154">
        <f>IF(Hoja4!M154="Nunca he notado el logo de Pepsi mientras jugaba.",1,IF(Hoja4!M154="Lo vi ocasionalmente mientras jugaba.",2,IF(Hoja4!M154="Lo vi con frecuencia mientras jugaba.",3,4)))</f>
        <v>4</v>
      </c>
      <c r="H154">
        <f>IF(Hoja4!N154="1 Nada en absoluto",1,IF(Hoja4!N154="2 Casi nada",2,IF(Hoja4!N154="3 Algo",3,IF(Hoja4!N154="4 Mucho",4,5))))</f>
        <v>1</v>
      </c>
      <c r="I154">
        <f>IF(Hoja4!O154="Logo de Pepsi",1,IF(Hoja4!O154="Latas de Pepsi",2,IF(Hoja4!O154="Máquinas expendedoras de Pepsi",3,4)))</f>
        <v>1</v>
      </c>
      <c r="J154">
        <f>IF(Hoja4!P154="Sí, tuve que recoger latas de Pepsi.",1,IF(Hoja4!P154="Sí, tuve que beber latas de Pepsi de una máquina expendedora.",2,IF(Hoja4!P154="Sí, había anuncios de Pepsi en todo el juego.",3,4)))</f>
        <v>1</v>
      </c>
      <c r="K154">
        <f>IF(Hoja4!Q154="Sí, el juego ha sido muy efectivo.",1,IF(Hoja4!Q154="Sí, el juego ha tenido un impacto positivo en mi recuerdo de Pepsi.",2,IF(Hoja4!Q154="No estoy seguro/a si el juego ha influido en mi recuerdo de Pepsi.",3,4)))</f>
        <v>2</v>
      </c>
      <c r="L154">
        <f>IF(Hoja4!R154="Mi actitud hacia la marca Pepsi ha mejorado significativamente.",1,IF(Hoja4!R154="No estoy seguro/a de cómo ha afectado el juego a mi actitud hacia la marca Pepsi.",4,IF(Hoja4!R154="Mi actitud hacia la marca Pepsi ha empeorado ligeramente.",3,2)))</f>
        <v>3</v>
      </c>
      <c r="M154">
        <f>IF(Hoja4!S154="Bastante prominente",1,IF(Hoja4!S154="Moderadamente visible",2,IF(Hoja4!S154="Poco visible",3,4)))</f>
        <v>2</v>
      </c>
      <c r="N154">
        <f>IF(Hoja4!T154="No, el juego no me ha influenciado para consumir Pepsi.",2,IF(Hoja4!T154="No estoy seguro/a si el juego ha tenido algún efecto en mi elección de consumir Pepsi.",3,IF(Hoja4!T154="No creo que el juego tenga ninguna relación con el consumo de Pepsi.",4,1)))</f>
        <v>1</v>
      </c>
      <c r="O154">
        <f>IF(Hoja4!U154="Sí, considero que el juego ha sido muy efectivo en promocionar la marca Pepsi.",1,IF(Hoja4!U154="Sí, en cierta medida, el juego ha tenido éxito en promocionar Pepsi.",2,IF(Hoja4!U154="No, el juego no ha tenido un impacto significativo en la promoción de Pepsi.",3,4)))</f>
        <v>1</v>
      </c>
      <c r="P154">
        <f>IF(Hoja4!V154="Excelente",1,IF(Hoja4!V154="Bueno",2,IF(Hoja4!V154="Regular",3,4)))</f>
        <v>1</v>
      </c>
      <c r="Q154">
        <f>IF(Hoja4!W154="Sí, me gustaría ver más juegos que incorporen marcas de manera creativa.",1,IF(Hoja4!W154="Sí, siempre y cuando la integración no sea intrusiva ni afecte la experiencia de juego.",2,IF(Hoja4!W154="No me importa si se incorporan marcas en los juegos.",3,4)))</f>
        <v>1</v>
      </c>
      <c r="R154" s="4">
        <f t="shared" si="12"/>
        <v>28</v>
      </c>
      <c r="S154">
        <f>SUM(C154:E154)</f>
        <v>8</v>
      </c>
      <c r="T154">
        <f t="shared" si="14"/>
        <v>3</v>
      </c>
      <c r="U154">
        <f>SUM(G154:K154)</f>
        <v>9</v>
      </c>
      <c r="V154">
        <f t="shared" si="19"/>
        <v>3</v>
      </c>
      <c r="W154">
        <f t="shared" si="17"/>
        <v>5</v>
      </c>
    </row>
    <row r="155" spans="2:23">
      <c r="B155" t="s">
        <v>300</v>
      </c>
      <c r="C155">
        <f>_xlfn.VAR.P(C2:C154)</f>
        <v>1.350079029433124</v>
      </c>
      <c r="D155">
        <f t="shared" ref="D155:Q155" si="20">_xlfn.VAR.P(D2:D154)</f>
        <v>1.2367892690845401</v>
      </c>
      <c r="E155">
        <f t="shared" si="20"/>
        <v>0.87949079413900633</v>
      </c>
      <c r="F155">
        <f t="shared" si="20"/>
        <v>0.94126190781323427</v>
      </c>
      <c r="G155">
        <f t="shared" si="20"/>
        <v>1.2126105344098423</v>
      </c>
      <c r="H155">
        <f t="shared" si="20"/>
        <v>1.5271903968559102</v>
      </c>
      <c r="I155">
        <f t="shared" si="20"/>
        <v>1.1437481310607032</v>
      </c>
      <c r="J155">
        <f t="shared" si="20"/>
        <v>1.4684950232816438</v>
      </c>
      <c r="K155">
        <f t="shared" si="20"/>
        <v>1.1911657909351103</v>
      </c>
      <c r="L155">
        <f t="shared" si="20"/>
        <v>1.2157717117348028</v>
      </c>
      <c r="M155">
        <f t="shared" si="20"/>
        <v>1.2198726985347517</v>
      </c>
      <c r="N155">
        <f t="shared" si="20"/>
        <v>1.2988166944337647</v>
      </c>
      <c r="O155">
        <f t="shared" si="20"/>
        <v>1.1996240762100048</v>
      </c>
      <c r="P155">
        <f t="shared" si="20"/>
        <v>0.96407364688794905</v>
      </c>
      <c r="Q155">
        <f t="shared" si="20"/>
        <v>1.2578068264342774</v>
      </c>
    </row>
    <row r="156" spans="2:23" ht="36">
      <c r="B156" s="12" t="s">
        <v>305</v>
      </c>
      <c r="C156" s="3">
        <f>SUM(C155:Q155)</f>
        <v>18.106796531248666</v>
      </c>
      <c r="D156" s="3"/>
      <c r="E156" s="24" t="s">
        <v>321</v>
      </c>
      <c r="F156" s="13">
        <f>SUM(C155:E155)</f>
        <v>3.4663590926566701</v>
      </c>
      <c r="G156" s="24" t="s">
        <v>322</v>
      </c>
      <c r="H156" s="13">
        <f>F155+N155-0.2</f>
        <v>2.0400786022469988</v>
      </c>
      <c r="I156" s="24" t="s">
        <v>323</v>
      </c>
      <c r="J156" s="13">
        <f>G155+H155+I155+J155-2</f>
        <v>3.3520440856080995</v>
      </c>
      <c r="K156" s="24" t="s">
        <v>324</v>
      </c>
      <c r="L156" s="13">
        <f>L155+K155</f>
        <v>2.4069375026699129</v>
      </c>
      <c r="M156" s="24" t="s">
        <v>325</v>
      </c>
      <c r="N156" s="13">
        <f>Q155+P155+O155+M155</f>
        <v>4.6413772480669824</v>
      </c>
    </row>
    <row r="157" spans="2:23" ht="48">
      <c r="B157" s="14" t="s">
        <v>307</v>
      </c>
      <c r="C157" s="3">
        <f>_xlfn.VAR.P(R2:R154)</f>
        <v>90.941176470588232</v>
      </c>
      <c r="D157" s="3"/>
      <c r="E157" s="24"/>
      <c r="F157" s="3">
        <f>_xlfn.VAR.P(S2:S154)</f>
        <v>5.8511683540518602</v>
      </c>
      <c r="G157" s="24"/>
      <c r="H157" s="3">
        <f>_xlfn.VAR.P(T2:T154)</f>
        <v>3.1199111452860011</v>
      </c>
      <c r="I157" s="24"/>
      <c r="J157" s="3">
        <f>_xlfn.VAR.P(U2:U154)</f>
        <v>7.0818915801614768</v>
      </c>
      <c r="K157" s="24"/>
      <c r="L157" s="3">
        <f>_xlfn.VAR.P(V2:V154)</f>
        <v>3.9536930240505788</v>
      </c>
      <c r="M157" s="24"/>
      <c r="N157" s="3">
        <f>_xlfn.VAR.P(W2:W154)</f>
        <v>12.039984621299499</v>
      </c>
    </row>
    <row r="158" spans="2:23" ht="24">
      <c r="B158" s="15" t="s">
        <v>327</v>
      </c>
      <c r="C158" s="3"/>
      <c r="D158" s="3"/>
      <c r="E158" s="3"/>
      <c r="F158" s="17">
        <v>3</v>
      </c>
      <c r="G158" s="3"/>
      <c r="H158" s="17">
        <v>2</v>
      </c>
      <c r="I158" s="3"/>
      <c r="J158" s="17">
        <v>4</v>
      </c>
      <c r="K158" s="3"/>
      <c r="L158" s="17">
        <v>2</v>
      </c>
      <c r="M158" s="3"/>
      <c r="N158" s="17">
        <v>4</v>
      </c>
    </row>
    <row r="159" spans="2:23">
      <c r="B159" s="16" t="s">
        <v>326</v>
      </c>
      <c r="C159" s="3"/>
      <c r="D159" s="3"/>
      <c r="E159" s="3"/>
      <c r="F159" s="9">
        <f>(F158/(F158-1))*(1-(F156/F157))</f>
        <v>0.61136745272687465</v>
      </c>
      <c r="G159" s="3"/>
      <c r="H159" s="9">
        <f>(H158/(H158-1))*(1-(H156/H157))</f>
        <v>0.69222006188898333</v>
      </c>
      <c r="I159" s="3"/>
      <c r="J159" s="9">
        <f>(J158/(J158-1))*(1-(J156/J157))</f>
        <v>0.70223187356737837</v>
      </c>
      <c r="K159" s="18"/>
      <c r="L159" s="9">
        <f t="shared" ref="L159" si="21">(L158/(L158-1))*(1-(L156/L157))</f>
        <v>0.78243581986342825</v>
      </c>
      <c r="M159" s="3"/>
      <c r="N159" s="9">
        <f t="shared" ref="N159" si="22">(N158/(N158-1))*(1-(N156/N157))</f>
        <v>0.81933741123931436</v>
      </c>
    </row>
    <row r="161" spans="3:13">
      <c r="C161" s="9" t="s">
        <v>301</v>
      </c>
      <c r="D161" s="9"/>
      <c r="E161" s="9"/>
      <c r="F161" s="9"/>
      <c r="G161" s="9"/>
      <c r="H161" s="10">
        <f>(H162/(H162-1))*(1-(H163/H164))</f>
        <v>0.8581023324954532</v>
      </c>
      <c r="K161" t="s">
        <v>308</v>
      </c>
      <c r="L161" t="s">
        <v>320</v>
      </c>
    </row>
    <row r="162" spans="3:13">
      <c r="C162" s="3" t="s">
        <v>302</v>
      </c>
      <c r="D162" s="3"/>
      <c r="E162" s="3"/>
      <c r="F162" s="3"/>
      <c r="G162" s="3"/>
      <c r="H162" s="3">
        <f>F158+H158+J158+L158+N158</f>
        <v>15</v>
      </c>
      <c r="K162" t="s">
        <v>309</v>
      </c>
      <c r="L162" t="s">
        <v>314</v>
      </c>
    </row>
    <row r="163" spans="3:13">
      <c r="C163" s="3" t="s">
        <v>303</v>
      </c>
      <c r="D163" s="3"/>
      <c r="E163" s="3"/>
      <c r="F163" s="3"/>
      <c r="G163" s="3"/>
      <c r="H163" s="3">
        <f>C156</f>
        <v>18.106796531248666</v>
      </c>
      <c r="K163" t="s">
        <v>310</v>
      </c>
      <c r="L163" t="s">
        <v>318</v>
      </c>
    </row>
    <row r="164" spans="3:13">
      <c r="C164" s="3" t="s">
        <v>304</v>
      </c>
      <c r="D164" s="3"/>
      <c r="E164" s="3"/>
      <c r="F164" s="3"/>
      <c r="G164" s="3"/>
      <c r="H164" s="3">
        <f>C157</f>
        <v>90.941176470588232</v>
      </c>
      <c r="K164" t="s">
        <v>311</v>
      </c>
      <c r="L164" t="s">
        <v>319</v>
      </c>
    </row>
    <row r="165" spans="3:13">
      <c r="K165" t="s">
        <v>312</v>
      </c>
      <c r="L165" t="s">
        <v>315</v>
      </c>
    </row>
    <row r="166" spans="3:13">
      <c r="K166" s="4" t="s">
        <v>313</v>
      </c>
      <c r="L166" s="4" t="s">
        <v>316</v>
      </c>
      <c r="M166" s="4"/>
    </row>
    <row r="167" spans="3:13">
      <c r="K167">
        <v>1</v>
      </c>
      <c r="L167" t="s">
        <v>317</v>
      </c>
    </row>
  </sheetData>
  <mergeCells count="5">
    <mergeCell ref="E156:E157"/>
    <mergeCell ref="G156:G157"/>
    <mergeCell ref="I156:I157"/>
    <mergeCell ref="K156:K157"/>
    <mergeCell ref="M156:M157"/>
  </mergeCells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Respuestas de formulario 1</vt:lpstr>
      <vt:lpstr>Hoja1</vt:lpstr>
      <vt:lpstr>Hoja2</vt:lpstr>
      <vt:lpstr>Hoja4</vt:lpstr>
      <vt:lpstr>ALFA DE CRONBACH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Jarelis</dc:creator>
  <cp:lastModifiedBy>Patricia</cp:lastModifiedBy>
  <dcterms:created xsi:type="dcterms:W3CDTF">2023-11-30T04:02:26Z</dcterms:created>
  <dcterms:modified xsi:type="dcterms:W3CDTF">2024-09-29T08:40:18Z</dcterms:modified>
</cp:coreProperties>
</file>